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3.xml" ContentType="application/vnd.openxmlformats-officedocument.drawingml.chartshapes+xml"/>
  <Override PartName="/xl/charts/chart6.xml" ContentType="application/vnd.openxmlformats-officedocument.drawingml.chart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0642\Desktop\【ＵＰ用】Ｒ７各章別データ\"/>
    </mc:Choice>
  </mc:AlternateContent>
  <xr:revisionPtr revIDLastSave="0" documentId="13_ncr:1_{319613BC-7486-4E91-8D02-A52F9DAF6AF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7-1" sheetId="5" r:id="rId1"/>
    <sheet name="7-2" sheetId="2" r:id="rId2"/>
    <sheet name="8-1" sheetId="3" r:id="rId3"/>
    <sheet name="8-2" sheetId="20" r:id="rId4"/>
    <sheet name="9" sheetId="6" r:id="rId5"/>
    <sheet name="10" sheetId="21" r:id="rId6"/>
    <sheet name="11" sheetId="7" r:id="rId7"/>
    <sheet name="12" sheetId="11" r:id="rId8"/>
    <sheet name="13" sheetId="12" r:id="rId9"/>
    <sheet name="14、15" sheetId="17" r:id="rId10"/>
    <sheet name="16" sheetId="18" r:id="rId11"/>
    <sheet name="17" sheetId="19" r:id="rId12"/>
  </sheets>
  <definedNames>
    <definedName name="_xlnm.Print_Area" localSheetId="5">'10'!$A$1:$P$54</definedName>
    <definedName name="_xlnm.Print_Area" localSheetId="6">'11'!$A$1:$T$31</definedName>
    <definedName name="_xlnm.Print_Area" localSheetId="7">'12'!$A$1:$L$40</definedName>
    <definedName name="_xlnm.Print_Area" localSheetId="8">'13'!$A$1:$N$23</definedName>
    <definedName name="_xlnm.Print_Area" localSheetId="9">'14、15'!$A$1:$K$38</definedName>
    <definedName name="_xlnm.Print_Area" localSheetId="10">'16'!$A$1:$M$55</definedName>
    <definedName name="_xlnm.Print_Area" localSheetId="11">'17'!$A$1:$J$24</definedName>
    <definedName name="_xlnm.Print_Area" localSheetId="0">'7-1'!$A$1:$H$38</definedName>
    <definedName name="_xlnm.Print_Area" localSheetId="1">'7-2'!$A$1:$H$19</definedName>
    <definedName name="_xlnm.Print_Area" localSheetId="2">'8-1'!$A$1:$L$22</definedName>
    <definedName name="_xlnm.Print_Area" localSheetId="3">'8-2'!$A$1:$K$24</definedName>
    <definedName name="_xlnm.Print_Area" localSheetId="4">'9'!$A$1:$H$177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34" i="5" l="1"/>
  <c r="G34" i="5"/>
  <c r="F34" i="5"/>
  <c r="K15" i="3"/>
  <c r="K16" i="11" l="1"/>
  <c r="H16" i="11"/>
  <c r="K15" i="11"/>
  <c r="J15" i="3" l="1"/>
  <c r="K7" i="3"/>
  <c r="J7" i="3"/>
  <c r="C33" i="5"/>
  <c r="G32" i="5" l="1"/>
  <c r="C32" i="5"/>
  <c r="H32" i="5" s="1"/>
  <c r="F32" i="5" l="1"/>
  <c r="P52" i="21" l="1"/>
  <c r="O52" i="21"/>
  <c r="F51" i="21"/>
  <c r="F50" i="21"/>
  <c r="F49" i="21"/>
  <c r="F48" i="21"/>
  <c r="F47" i="21"/>
  <c r="F46" i="21"/>
  <c r="F45" i="21"/>
  <c r="F44" i="21"/>
  <c r="F43" i="21"/>
  <c r="F42" i="21"/>
  <c r="F41" i="21"/>
  <c r="F40" i="21"/>
  <c r="F39" i="21"/>
  <c r="F38" i="21"/>
  <c r="F37" i="21"/>
  <c r="F36" i="21"/>
  <c r="F35" i="21"/>
  <c r="F34" i="21"/>
  <c r="F33" i="21"/>
  <c r="F32" i="21"/>
  <c r="F31" i="21"/>
  <c r="H52" i="21"/>
  <c r="G52" i="21"/>
  <c r="N31" i="21"/>
  <c r="N32" i="21"/>
  <c r="N33" i="21"/>
  <c r="N34" i="21"/>
  <c r="N35" i="21"/>
  <c r="N36" i="21"/>
  <c r="N37" i="21"/>
  <c r="N38" i="21"/>
  <c r="N39" i="21"/>
  <c r="N40" i="21"/>
  <c r="N41" i="21"/>
  <c r="N42" i="21"/>
  <c r="N43" i="21"/>
  <c r="N44" i="21"/>
  <c r="N45" i="21"/>
  <c r="N46" i="21"/>
  <c r="N47" i="21"/>
  <c r="N48" i="21"/>
  <c r="N49" i="21"/>
  <c r="N50" i="21"/>
  <c r="N51" i="21"/>
  <c r="M41" i="18"/>
  <c r="L41" i="18"/>
  <c r="K41" i="18"/>
  <c r="J41" i="18"/>
  <c r="I41" i="18"/>
  <c r="H41" i="18"/>
  <c r="G41" i="18"/>
  <c r="E41" i="18"/>
  <c r="F41" i="18"/>
  <c r="I15" i="19"/>
  <c r="I11" i="19"/>
  <c r="I7" i="19"/>
  <c r="I6" i="19" s="1"/>
  <c r="C35" i="17"/>
  <c r="B35" i="17" s="1"/>
  <c r="J17" i="19" l="1"/>
  <c r="J16" i="19"/>
  <c r="J12" i="19"/>
  <c r="J14" i="19"/>
  <c r="J13" i="19"/>
  <c r="J10" i="19"/>
  <c r="J9" i="19"/>
  <c r="J22" i="19"/>
  <c r="J21" i="19"/>
  <c r="J20" i="19"/>
  <c r="J19" i="19"/>
  <c r="J18" i="19"/>
  <c r="J8" i="19"/>
  <c r="J7" i="19" s="1"/>
  <c r="N52" i="21"/>
  <c r="F52" i="21"/>
  <c r="G15" i="19"/>
  <c r="G11" i="19"/>
  <c r="G7" i="19"/>
  <c r="G6" i="19"/>
  <c r="F6" i="19"/>
  <c r="C33" i="17"/>
  <c r="B33" i="17"/>
  <c r="J15" i="19" l="1"/>
  <c r="J11" i="19"/>
  <c r="J6" i="19" s="1"/>
  <c r="H22" i="19"/>
  <c r="H8" i="19"/>
  <c r="H10" i="19"/>
  <c r="H21" i="19"/>
  <c r="H20" i="19"/>
  <c r="H18" i="19"/>
  <c r="H17" i="19"/>
  <c r="H16" i="19"/>
  <c r="H14" i="19"/>
  <c r="H13" i="19"/>
  <c r="H12" i="19"/>
  <c r="H9" i="19"/>
  <c r="H19" i="19"/>
  <c r="H15" i="19" l="1"/>
  <c r="H11" i="19"/>
  <c r="H7" i="19"/>
  <c r="H6" i="19" s="1"/>
  <c r="K6" i="20"/>
  <c r="J6" i="20"/>
  <c r="I6" i="20" l="1"/>
  <c r="H6" i="20"/>
  <c r="G6" i="20"/>
  <c r="F6" i="20"/>
  <c r="E6" i="20"/>
  <c r="D6" i="20"/>
  <c r="F146" i="6" l="1"/>
  <c r="B29" i="7" l="1"/>
  <c r="B30" i="7"/>
  <c r="B16" i="7" l="1"/>
  <c r="G18" i="2" l="1"/>
  <c r="C18" i="2"/>
  <c r="H18" i="2" s="1"/>
  <c r="F18" i="2" l="1"/>
  <c r="B12" i="7" l="1"/>
  <c r="D18" i="12" l="1"/>
  <c r="D51" i="18" l="1"/>
  <c r="C51" i="18" s="1"/>
  <c r="D49" i="18"/>
  <c r="C49" i="18" s="1"/>
  <c r="D45" i="18"/>
  <c r="C45" i="18" s="1"/>
  <c r="D43" i="18"/>
  <c r="C43" i="18" s="1"/>
  <c r="D41" i="18"/>
  <c r="C41" i="18" s="1"/>
  <c r="B14" i="7" l="1"/>
  <c r="C17" i="2" l="1"/>
  <c r="H17" i="2" s="1"/>
  <c r="F17" i="2" l="1"/>
  <c r="G17" i="2"/>
  <c r="D37" i="18" l="1"/>
  <c r="C37" i="18" s="1"/>
  <c r="D35" i="18"/>
  <c r="C35" i="18" s="1"/>
  <c r="D33" i="18"/>
  <c r="C33" i="18" s="1"/>
  <c r="D31" i="18"/>
  <c r="C31" i="18" s="1"/>
  <c r="D29" i="18"/>
  <c r="C29" i="18" s="1"/>
  <c r="D27" i="18"/>
  <c r="C27" i="18" s="1"/>
  <c r="D25" i="18"/>
  <c r="C25" i="18" s="1"/>
  <c r="D23" i="18"/>
  <c r="C23" i="18" s="1"/>
  <c r="D21" i="18"/>
  <c r="C21" i="18" s="1"/>
  <c r="D19" i="18"/>
  <c r="C19" i="18" s="1"/>
  <c r="D17" i="18"/>
  <c r="C17" i="18" s="1"/>
  <c r="D15" i="18"/>
  <c r="C15" i="18" s="1"/>
  <c r="D13" i="18"/>
  <c r="C13" i="18" s="1"/>
  <c r="D11" i="18"/>
  <c r="C11" i="18" s="1"/>
  <c r="D9" i="18"/>
  <c r="C9" i="18" s="1"/>
  <c r="M7" i="18"/>
  <c r="L7" i="18"/>
  <c r="K7" i="18"/>
  <c r="I7" i="18"/>
  <c r="H7" i="18"/>
  <c r="G7" i="18"/>
  <c r="F7" i="18"/>
  <c r="E7" i="18"/>
  <c r="B7" i="18"/>
  <c r="J7" i="18" l="1"/>
  <c r="D7" i="18"/>
  <c r="C7" i="18" s="1"/>
  <c r="D17" i="12" l="1"/>
  <c r="F150" i="6"/>
  <c r="F148" i="6"/>
  <c r="F140" i="6"/>
  <c r="F142" i="6"/>
  <c r="F144" i="6"/>
  <c r="F138" i="6"/>
  <c r="G136" i="6"/>
  <c r="H136" i="6"/>
  <c r="F128" i="6"/>
  <c r="F130" i="6"/>
  <c r="F132" i="6"/>
  <c r="F134" i="6"/>
  <c r="F126" i="6"/>
  <c r="G124" i="6"/>
  <c r="H124" i="6"/>
  <c r="B140" i="6"/>
  <c r="B142" i="6"/>
  <c r="B144" i="6"/>
  <c r="B146" i="6"/>
  <c r="B138" i="6"/>
  <c r="C136" i="6"/>
  <c r="D136" i="6"/>
  <c r="B128" i="6"/>
  <c r="B130" i="6"/>
  <c r="B132" i="6"/>
  <c r="B134" i="6"/>
  <c r="B126" i="6"/>
  <c r="C124" i="6"/>
  <c r="D124" i="6"/>
  <c r="F105" i="6"/>
  <c r="F107" i="6"/>
  <c r="F109" i="6"/>
  <c r="F111" i="6"/>
  <c r="F103" i="6"/>
  <c r="G101" i="6"/>
  <c r="H101" i="6"/>
  <c r="F93" i="6"/>
  <c r="F95" i="6"/>
  <c r="F97" i="6"/>
  <c r="F99" i="6"/>
  <c r="F91" i="6"/>
  <c r="G89" i="6"/>
  <c r="H89" i="6"/>
  <c r="F81" i="6"/>
  <c r="F83" i="6"/>
  <c r="F85" i="6"/>
  <c r="F87" i="6"/>
  <c r="F79" i="6"/>
  <c r="G77" i="6"/>
  <c r="H77" i="6"/>
  <c r="F69" i="6"/>
  <c r="F71" i="6"/>
  <c r="F73" i="6"/>
  <c r="F75" i="6"/>
  <c r="F67" i="6"/>
  <c r="G65" i="6"/>
  <c r="H65" i="6"/>
  <c r="B105" i="6"/>
  <c r="B107" i="6"/>
  <c r="B109" i="6"/>
  <c r="B111" i="6"/>
  <c r="B103" i="6"/>
  <c r="C101" i="6"/>
  <c r="D101" i="6"/>
  <c r="B93" i="6"/>
  <c r="B95" i="6"/>
  <c r="B97" i="6"/>
  <c r="B99" i="6"/>
  <c r="B91" i="6"/>
  <c r="C89" i="6"/>
  <c r="D89" i="6"/>
  <c r="B81" i="6"/>
  <c r="B83" i="6"/>
  <c r="B85" i="6"/>
  <c r="B87" i="6"/>
  <c r="B79" i="6"/>
  <c r="C77" i="6"/>
  <c r="D77" i="6"/>
  <c r="B69" i="6"/>
  <c r="B71" i="6"/>
  <c r="B73" i="6"/>
  <c r="B75" i="6"/>
  <c r="B67" i="6"/>
  <c r="C65" i="6"/>
  <c r="D65" i="6"/>
  <c r="F54" i="6"/>
  <c r="F50" i="6"/>
  <c r="F52" i="6"/>
  <c r="F48" i="6"/>
  <c r="F46" i="6"/>
  <c r="H44" i="6"/>
  <c r="G44" i="6"/>
  <c r="F42" i="6"/>
  <c r="F38" i="6"/>
  <c r="F40" i="6"/>
  <c r="F36" i="6"/>
  <c r="F34" i="6"/>
  <c r="H32" i="6"/>
  <c r="G32" i="6"/>
  <c r="F30" i="6"/>
  <c r="F26" i="6"/>
  <c r="F28" i="6"/>
  <c r="F24" i="6"/>
  <c r="F22" i="6"/>
  <c r="H20" i="6"/>
  <c r="G20" i="6"/>
  <c r="F18" i="6"/>
  <c r="F14" i="6"/>
  <c r="F16" i="6"/>
  <c r="F12" i="6"/>
  <c r="F10" i="6"/>
  <c r="H8" i="6"/>
  <c r="G8" i="6"/>
  <c r="B54" i="6"/>
  <c r="B50" i="6"/>
  <c r="B52" i="6"/>
  <c r="B48" i="6"/>
  <c r="B46" i="6"/>
  <c r="D44" i="6"/>
  <c r="C44" i="6"/>
  <c r="B42" i="6"/>
  <c r="B38" i="6"/>
  <c r="B40" i="6"/>
  <c r="B36" i="6"/>
  <c r="B34" i="6"/>
  <c r="D32" i="6"/>
  <c r="C32" i="6"/>
  <c r="B30" i="6"/>
  <c r="B26" i="6"/>
  <c r="B28" i="6"/>
  <c r="B24" i="6"/>
  <c r="B22" i="6"/>
  <c r="D20" i="6"/>
  <c r="C20" i="6"/>
  <c r="B18" i="6"/>
  <c r="B14" i="6"/>
  <c r="B16" i="6"/>
  <c r="B12" i="6"/>
  <c r="B10" i="6"/>
  <c r="D8" i="6"/>
  <c r="C8" i="6"/>
  <c r="B101" i="6" l="1"/>
  <c r="C6" i="6"/>
  <c r="D6" i="6"/>
  <c r="F77" i="6"/>
  <c r="F65" i="6"/>
  <c r="F136" i="6"/>
  <c r="F124" i="6"/>
  <c r="B136" i="6"/>
  <c r="B124" i="6"/>
  <c r="F101" i="6"/>
  <c r="F89" i="6"/>
  <c r="B89" i="6"/>
  <c r="B77" i="6"/>
  <c r="B65" i="6"/>
  <c r="F44" i="6"/>
  <c r="F32" i="6"/>
  <c r="F20" i="6"/>
  <c r="F8" i="6"/>
  <c r="B44" i="6"/>
  <c r="B32" i="6"/>
  <c r="B20" i="6"/>
  <c r="B8" i="6"/>
  <c r="H14" i="2"/>
  <c r="G14" i="2"/>
  <c r="H13" i="2"/>
  <c r="G13" i="2"/>
  <c r="H12" i="2"/>
  <c r="G12" i="2"/>
  <c r="H11" i="2"/>
  <c r="G11" i="2"/>
  <c r="H10" i="2"/>
  <c r="G10" i="2"/>
  <c r="H9" i="2"/>
  <c r="G9" i="2"/>
  <c r="H8" i="2"/>
  <c r="G8" i="2"/>
  <c r="H7" i="2"/>
  <c r="G7" i="2"/>
  <c r="H6" i="2"/>
  <c r="G6" i="2"/>
  <c r="B6" i="6" l="1"/>
</calcChain>
</file>

<file path=xl/sharedStrings.xml><?xml version="1.0" encoding="utf-8"?>
<sst xmlns="http://schemas.openxmlformats.org/spreadsheetml/2006/main" count="558" uniqueCount="306">
  <si>
    <t>１世帯
当　　り
世帯人員</t>
    <rPh sb="1" eb="3">
      <t>セタイ</t>
    </rPh>
    <rPh sb="4" eb="5">
      <t>アタ</t>
    </rPh>
    <rPh sb="9" eb="11">
      <t>セタイ</t>
    </rPh>
    <rPh sb="11" eb="13">
      <t>ジンイン</t>
    </rPh>
    <phoneticPr fontId="2"/>
  </si>
  <si>
    <t>（単位：人、k㎡、％）</t>
    <phoneticPr fontId="2"/>
  </si>
  <si>
    <t>人口</t>
    <rPh sb="0" eb="2">
      <t>ジンコウ</t>
    </rPh>
    <phoneticPr fontId="2"/>
  </si>
  <si>
    <t>年次</t>
    <rPh sb="0" eb="2">
      <t>ネンジ</t>
    </rPh>
    <phoneticPr fontId="2"/>
  </si>
  <si>
    <t>世帯数</t>
    <rPh sb="0" eb="2">
      <t>セタイ</t>
    </rPh>
    <rPh sb="2" eb="3">
      <t>スウ</t>
    </rPh>
    <phoneticPr fontId="2"/>
  </si>
  <si>
    <t>総数</t>
    <rPh sb="0" eb="2">
      <t>ソウスウ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</si>
  <si>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</si>
  <si>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</si>
  <si>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性　　比
（女１００人
につき男）</t>
    <rPh sb="0" eb="1">
      <t>セイ</t>
    </rPh>
    <rPh sb="3" eb="4">
      <t>ヒ</t>
    </rPh>
    <rPh sb="6" eb="7">
      <t>オンナ</t>
    </rPh>
    <rPh sb="10" eb="11">
      <t>ニン</t>
    </rPh>
    <rPh sb="15" eb="16">
      <t>オトコ</t>
    </rPh>
    <phoneticPr fontId="2"/>
  </si>
  <si>
    <t>人口密度
（１k㎡当り）</t>
    <rPh sb="0" eb="2">
      <t>ジンコウ</t>
    </rPh>
    <rPh sb="2" eb="3">
      <t>ミツ</t>
    </rPh>
    <rPh sb="3" eb="4">
      <t>ド</t>
    </rPh>
    <rPh sb="9" eb="10">
      <t>アタ</t>
    </rPh>
    <phoneticPr fontId="2"/>
  </si>
  <si>
    <t>地区別</t>
    <rPh sb="0" eb="1">
      <t>チ</t>
    </rPh>
    <rPh sb="1" eb="3">
      <t>クベツ</t>
    </rPh>
    <phoneticPr fontId="2"/>
  </si>
  <si>
    <t>平成2年</t>
    <rPh sb="0" eb="2">
      <t>ヘイセイ</t>
    </rPh>
    <rPh sb="3" eb="4">
      <t>ネン</t>
    </rPh>
    <phoneticPr fontId="2"/>
  </si>
  <si>
    <t>島田市</t>
    <rPh sb="0" eb="1">
      <t>シマ</t>
    </rPh>
    <rPh sb="1" eb="2">
      <t>タ</t>
    </rPh>
    <rPh sb="2" eb="3">
      <t>イチ</t>
    </rPh>
    <phoneticPr fontId="2"/>
  </si>
  <si>
    <t>上島田</t>
    <rPh sb="0" eb="1">
      <t>カミ</t>
    </rPh>
    <rPh sb="1" eb="3">
      <t>シマタ</t>
    </rPh>
    <phoneticPr fontId="2"/>
  </si>
  <si>
    <t>室　積</t>
    <rPh sb="0" eb="1">
      <t>ムロ</t>
    </rPh>
    <rPh sb="2" eb="3">
      <t>セキ</t>
    </rPh>
    <phoneticPr fontId="2"/>
  </si>
  <si>
    <t>牛　島</t>
    <rPh sb="0" eb="1">
      <t>ウシ</t>
    </rPh>
    <rPh sb="2" eb="3">
      <t>シマ</t>
    </rPh>
    <phoneticPr fontId="2"/>
  </si>
  <si>
    <t>光　井</t>
    <rPh sb="0" eb="1">
      <t>ヒカリ</t>
    </rPh>
    <rPh sb="2" eb="3">
      <t>セイ</t>
    </rPh>
    <phoneticPr fontId="2"/>
  </si>
  <si>
    <t>浅　江</t>
    <rPh sb="0" eb="1">
      <t>アサ</t>
    </rPh>
    <rPh sb="2" eb="3">
      <t>エ</t>
    </rPh>
    <phoneticPr fontId="2"/>
  </si>
  <si>
    <t>三　井</t>
    <rPh sb="0" eb="1">
      <t>サン</t>
    </rPh>
    <rPh sb="2" eb="3">
      <t>セイ</t>
    </rPh>
    <phoneticPr fontId="2"/>
  </si>
  <si>
    <t>周　防</t>
    <rPh sb="0" eb="1">
      <t>シュウ</t>
    </rPh>
    <rPh sb="2" eb="3">
      <t>ボウ</t>
    </rPh>
    <phoneticPr fontId="2"/>
  </si>
  <si>
    <t>岩　田</t>
    <rPh sb="0" eb="1">
      <t>イワ</t>
    </rPh>
    <rPh sb="2" eb="3">
      <t>タ</t>
    </rPh>
    <phoneticPr fontId="2"/>
  </si>
  <si>
    <t>三　輪</t>
    <rPh sb="0" eb="1">
      <t>サン</t>
    </rPh>
    <rPh sb="2" eb="3">
      <t>ワ</t>
    </rPh>
    <phoneticPr fontId="2"/>
  </si>
  <si>
    <t>束　荷</t>
    <rPh sb="0" eb="1">
      <t>ソク</t>
    </rPh>
    <rPh sb="2" eb="3">
      <t>ニ</t>
    </rPh>
    <phoneticPr fontId="2"/>
  </si>
  <si>
    <t>塩　田</t>
    <rPh sb="0" eb="1">
      <t>シオ</t>
    </rPh>
    <rPh sb="2" eb="3">
      <t>タ</t>
    </rPh>
    <phoneticPr fontId="2"/>
  </si>
  <si>
    <t>総　数</t>
    <rPh sb="0" eb="1">
      <t>フサ</t>
    </rPh>
    <rPh sb="2" eb="3">
      <t>カズ</t>
    </rPh>
    <phoneticPr fontId="2"/>
  </si>
  <si>
    <t>40年</t>
    <rPh sb="2" eb="3">
      <t>ネン</t>
    </rPh>
    <phoneticPr fontId="2"/>
  </si>
  <si>
    <t>45年</t>
    <rPh sb="2" eb="3">
      <t>ネン</t>
    </rPh>
    <phoneticPr fontId="2"/>
  </si>
  <si>
    <t>50年</t>
    <rPh sb="2" eb="3">
      <t>ネン</t>
    </rPh>
    <phoneticPr fontId="2"/>
  </si>
  <si>
    <t>55年</t>
    <rPh sb="2" eb="3">
      <t>ネン</t>
    </rPh>
    <phoneticPr fontId="2"/>
  </si>
  <si>
    <t>平成17年</t>
    <rPh sb="0" eb="2">
      <t>ヘイセイ</t>
    </rPh>
    <rPh sb="4" eb="5">
      <t>ネン</t>
    </rPh>
    <phoneticPr fontId="2"/>
  </si>
  <si>
    <t>世帯数</t>
    <rPh sb="0" eb="3">
      <t>セタイスウ</t>
    </rPh>
    <phoneticPr fontId="2"/>
  </si>
  <si>
    <t>資料：市民課</t>
    <rPh sb="0" eb="2">
      <t>シリョウ</t>
    </rPh>
    <rPh sb="3" eb="4">
      <t>シ</t>
    </rPh>
    <rPh sb="4" eb="5">
      <t>ミン</t>
    </rPh>
    <rPh sb="5" eb="6">
      <t>カ</t>
    </rPh>
    <phoneticPr fontId="2"/>
  </si>
  <si>
    <t>60年</t>
    <rPh sb="2" eb="3">
      <t>ネン</t>
    </rPh>
    <phoneticPr fontId="2"/>
  </si>
  <si>
    <t>7年</t>
    <rPh sb="1" eb="2">
      <t>ネン</t>
    </rPh>
    <phoneticPr fontId="2"/>
  </si>
  <si>
    <t>12年</t>
    <rPh sb="2" eb="3">
      <t>ネン</t>
    </rPh>
    <phoneticPr fontId="2"/>
  </si>
  <si>
    <t>計</t>
  </si>
  <si>
    <t>男</t>
  </si>
  <si>
    <t>女</t>
  </si>
  <si>
    <t>17年</t>
    <rPh sb="2" eb="3">
      <t>ネン</t>
    </rPh>
    <phoneticPr fontId="2"/>
  </si>
  <si>
    <t>資料：国勢調査</t>
    <rPh sb="0" eb="2">
      <t>シリョウ</t>
    </rPh>
    <rPh sb="3" eb="5">
      <t>コクセイ</t>
    </rPh>
    <rPh sb="5" eb="7">
      <t>チョウサ</t>
    </rPh>
    <phoneticPr fontId="2"/>
  </si>
  <si>
    <t>８．地区別世帯数及び人口（国勢調査）</t>
    <rPh sb="2" eb="3">
      <t>チ</t>
    </rPh>
    <rPh sb="3" eb="5">
      <t>クベツ</t>
    </rPh>
    <rPh sb="5" eb="8">
      <t>セタイスウ</t>
    </rPh>
    <rPh sb="8" eb="9">
      <t>オヨ</t>
    </rPh>
    <rPh sb="10" eb="12">
      <t>ジンコウ</t>
    </rPh>
    <rPh sb="13" eb="15">
      <t>コクセイ</t>
    </rPh>
    <rPh sb="15" eb="17">
      <t>チョウサ</t>
    </rPh>
    <phoneticPr fontId="2"/>
  </si>
  <si>
    <t>(各年10月1日）</t>
    <rPh sb="1" eb="2">
      <t>カク</t>
    </rPh>
    <rPh sb="2" eb="3">
      <t>ネン</t>
    </rPh>
    <rPh sb="5" eb="6">
      <t>ガツ</t>
    </rPh>
    <rPh sb="7" eb="8">
      <t>ニチ</t>
    </rPh>
    <phoneticPr fontId="2"/>
  </si>
  <si>
    <t>（各年3月31日）</t>
    <rPh sb="1" eb="3">
      <t>カクネン</t>
    </rPh>
    <rPh sb="4" eb="5">
      <t>ガツ</t>
    </rPh>
    <rPh sb="7" eb="8">
      <t>ニチ</t>
    </rPh>
    <phoneticPr fontId="2"/>
  </si>
  <si>
    <t>(各年3月31日）</t>
    <rPh sb="1" eb="2">
      <t>カク</t>
    </rPh>
    <rPh sb="2" eb="3">
      <t>ネン</t>
    </rPh>
    <rPh sb="4" eb="5">
      <t>ガツ</t>
    </rPh>
    <rPh sb="7" eb="8">
      <t>ニチ</t>
    </rPh>
    <phoneticPr fontId="2"/>
  </si>
  <si>
    <t>（単位：世帯、人）</t>
    <rPh sb="1" eb="3">
      <t>タンイ</t>
    </rPh>
    <rPh sb="4" eb="6">
      <t>セタイ</t>
    </rPh>
    <rPh sb="7" eb="8">
      <t>ニン</t>
    </rPh>
    <phoneticPr fontId="2"/>
  </si>
  <si>
    <t>（単位：人）</t>
  </si>
  <si>
    <t>年齢（各歳）</t>
  </si>
  <si>
    <t>総数</t>
  </si>
  <si>
    <t>０～４</t>
  </si>
  <si>
    <t>２０～２４</t>
  </si>
  <si>
    <t>５～９</t>
  </si>
  <si>
    <t>２５～２９</t>
  </si>
  <si>
    <t>１０～１４</t>
  </si>
  <si>
    <t>３０～３４</t>
  </si>
  <si>
    <t>１５～１９</t>
  </si>
  <si>
    <t>３５～３９</t>
  </si>
  <si>
    <t>資料：国勢調査</t>
  </si>
  <si>
    <t>９．年齢各歳別人口（つづき）</t>
  </si>
  <si>
    <t>４０～４４</t>
  </si>
  <si>
    <t>６０～６４</t>
  </si>
  <si>
    <t>４５～４９</t>
  </si>
  <si>
    <t>６５～６９</t>
  </si>
  <si>
    <t>５０～５４</t>
  </si>
  <si>
    <t>７０～７４</t>
  </si>
  <si>
    <t>５５～５９</t>
  </si>
  <si>
    <t>７５～７９</t>
  </si>
  <si>
    <t>８０～８４</t>
  </si>
  <si>
    <t>９０～９４</t>
  </si>
  <si>
    <t>８５～８９</t>
  </si>
  <si>
    <t>９５～９９</t>
  </si>
  <si>
    <t>１００歳以上</t>
  </si>
  <si>
    <t>（単位：人、％）</t>
  </si>
  <si>
    <t>15歳未満</t>
  </si>
  <si>
    <t>15～64歳</t>
  </si>
  <si>
    <t>65歳以上</t>
  </si>
  <si>
    <t>不詳</t>
  </si>
  <si>
    <t>実数</t>
  </si>
  <si>
    <t>構成比</t>
  </si>
  <si>
    <t>昭和55年</t>
  </si>
  <si>
    <t>60年</t>
  </si>
  <si>
    <t>平成2年</t>
  </si>
  <si>
    <t>7年</t>
  </si>
  <si>
    <t>12年</t>
  </si>
  <si>
    <t>(参考)</t>
  </si>
  <si>
    <t>全 　国</t>
  </si>
  <si>
    <t>山口県</t>
  </si>
  <si>
    <t>１１．年齢別（３階層）人口</t>
    <phoneticPr fontId="2"/>
  </si>
  <si>
    <t>９．年齢各歳別人口</t>
    <phoneticPr fontId="2"/>
  </si>
  <si>
    <t>以上</t>
    <rPh sb="0" eb="2">
      <t>イジョウ</t>
    </rPh>
    <phoneticPr fontId="2"/>
  </si>
  <si>
    <t>～</t>
    <phoneticPr fontId="2"/>
  </si>
  <si>
    <t>歳</t>
    <rPh sb="0" eb="1">
      <t>サイ</t>
    </rPh>
    <phoneticPr fontId="2"/>
  </si>
  <si>
    <t>男　　（千人）　　女</t>
    <rPh sb="0" eb="1">
      <t>オトコ</t>
    </rPh>
    <rPh sb="4" eb="5">
      <t>セン</t>
    </rPh>
    <rPh sb="5" eb="6">
      <t>ニン</t>
    </rPh>
    <rPh sb="9" eb="10">
      <t>オンナ</t>
    </rPh>
    <phoneticPr fontId="2"/>
  </si>
  <si>
    <t>年齢</t>
    <rPh sb="0" eb="2">
      <t>ネンレイ</t>
    </rPh>
    <phoneticPr fontId="2"/>
  </si>
  <si>
    <t>0～4</t>
    <phoneticPr fontId="2"/>
  </si>
  <si>
    <t>55～59</t>
    <phoneticPr fontId="2"/>
  </si>
  <si>
    <t>5～9</t>
    <phoneticPr fontId="2"/>
  </si>
  <si>
    <t>60～64</t>
    <phoneticPr fontId="2"/>
  </si>
  <si>
    <t>10～14</t>
    <phoneticPr fontId="2"/>
  </si>
  <si>
    <t>65～69</t>
    <phoneticPr fontId="2"/>
  </si>
  <si>
    <t>15～19</t>
    <phoneticPr fontId="2"/>
  </si>
  <si>
    <t>70～74</t>
    <phoneticPr fontId="2"/>
  </si>
  <si>
    <t>20～24</t>
    <phoneticPr fontId="2"/>
  </si>
  <si>
    <t>75～79</t>
    <phoneticPr fontId="2"/>
  </si>
  <si>
    <t>25～29</t>
    <phoneticPr fontId="2"/>
  </si>
  <si>
    <t>80～84</t>
    <phoneticPr fontId="2"/>
  </si>
  <si>
    <t>30～34</t>
    <phoneticPr fontId="2"/>
  </si>
  <si>
    <t>85～89</t>
    <phoneticPr fontId="2"/>
  </si>
  <si>
    <t>35～39</t>
    <phoneticPr fontId="2"/>
  </si>
  <si>
    <t>90～94</t>
    <phoneticPr fontId="2"/>
  </si>
  <si>
    <t>40～44</t>
    <phoneticPr fontId="2"/>
  </si>
  <si>
    <t>95～99</t>
    <phoneticPr fontId="2"/>
  </si>
  <si>
    <t>45～49</t>
    <phoneticPr fontId="2"/>
  </si>
  <si>
    <t>100以上</t>
    <rPh sb="3" eb="5">
      <t>イジョウ</t>
    </rPh>
    <phoneticPr fontId="2"/>
  </si>
  <si>
    <t>50～54</t>
    <phoneticPr fontId="2"/>
  </si>
  <si>
    <t>計</t>
    <rPh sb="0" eb="1">
      <t>ケイ</t>
    </rPh>
    <phoneticPr fontId="2"/>
  </si>
  <si>
    <t>就業者</t>
  </si>
  <si>
    <t>第一次産業</t>
  </si>
  <si>
    <t>第二次産業</t>
  </si>
  <si>
    <t>建設業</t>
  </si>
  <si>
    <t>製造業</t>
  </si>
  <si>
    <t>第三次産業</t>
  </si>
  <si>
    <t>分類不能の産業</t>
  </si>
  <si>
    <t>年次</t>
  </si>
  <si>
    <t>常住地による人口</t>
  </si>
  <si>
    <t>従業地・通学地による人口</t>
  </si>
  <si>
    <t>年齢別就業者・通学者の内訳</t>
  </si>
  <si>
    <t>就業者数</t>
  </si>
  <si>
    <t>15～19</t>
  </si>
  <si>
    <t>20～24</t>
  </si>
  <si>
    <t xml:space="preserve">25～54 </t>
  </si>
  <si>
    <t>55～64</t>
  </si>
  <si>
    <t>人 口</t>
  </si>
  <si>
    <t>面 積</t>
  </si>
  <si>
    <t>人口密度（k㎡当り）</t>
  </si>
  <si>
    <t>人口増加率</t>
  </si>
  <si>
    <t>労働力人口</t>
  </si>
  <si>
    <t>非労働力人口</t>
  </si>
  <si>
    <t>完全失業者数</t>
  </si>
  <si>
    <t xml:space="preserve">１２．人口動態 </t>
    <rPh sb="3" eb="5">
      <t>ジンコウ</t>
    </rPh>
    <rPh sb="5" eb="7">
      <t>ドウタイ</t>
    </rPh>
    <phoneticPr fontId="2"/>
  </si>
  <si>
    <t>（単位：人）</t>
    <rPh sb="1" eb="3">
      <t>タンイ</t>
    </rPh>
    <rPh sb="4" eb="5">
      <t>ニン</t>
    </rPh>
    <phoneticPr fontId="2"/>
  </si>
  <si>
    <t>自然動態</t>
    <rPh sb="0" eb="2">
      <t>シゼン</t>
    </rPh>
    <rPh sb="2" eb="4">
      <t>ドウタイ</t>
    </rPh>
    <phoneticPr fontId="2"/>
  </si>
  <si>
    <t>社会動態</t>
    <rPh sb="0" eb="2">
      <t>シャカイ</t>
    </rPh>
    <rPh sb="2" eb="4">
      <t>ドウタイ</t>
    </rPh>
    <phoneticPr fontId="2"/>
  </si>
  <si>
    <t>出生</t>
    <rPh sb="0" eb="2">
      <t>シュッショウ</t>
    </rPh>
    <phoneticPr fontId="2"/>
  </si>
  <si>
    <t>死亡</t>
    <rPh sb="0" eb="2">
      <t>シボウ</t>
    </rPh>
    <phoneticPr fontId="2"/>
  </si>
  <si>
    <t>転入</t>
    <rPh sb="0" eb="2">
      <t>テンニュウ</t>
    </rPh>
    <phoneticPr fontId="2"/>
  </si>
  <si>
    <t>転出</t>
    <rPh sb="0" eb="2">
      <t>テンシュツ</t>
    </rPh>
    <phoneticPr fontId="2"/>
  </si>
  <si>
    <t>資料：山口県人口移動統計調査結果報告書</t>
    <rPh sb="0" eb="2">
      <t>シリョウ</t>
    </rPh>
    <rPh sb="3" eb="6">
      <t>ヤマグチケン</t>
    </rPh>
    <rPh sb="6" eb="8">
      <t>ジンコウ</t>
    </rPh>
    <rPh sb="8" eb="10">
      <t>イドウ</t>
    </rPh>
    <rPh sb="10" eb="12">
      <t>トウケイ</t>
    </rPh>
    <rPh sb="12" eb="14">
      <t>チョウサ</t>
    </rPh>
    <rPh sb="14" eb="16">
      <t>ケッカ</t>
    </rPh>
    <rPh sb="16" eb="19">
      <t>ホウコクショ</t>
    </rPh>
    <phoneticPr fontId="2"/>
  </si>
  <si>
    <t>自然増減</t>
    <rPh sb="0" eb="2">
      <t>シゼン</t>
    </rPh>
    <rPh sb="2" eb="4">
      <t>ゾウゲン</t>
    </rPh>
    <phoneticPr fontId="2"/>
  </si>
  <si>
    <t>社会増減</t>
    <rPh sb="0" eb="2">
      <t>シャカイ</t>
    </rPh>
    <rPh sb="2" eb="4">
      <t>ゾウゲン</t>
    </rPh>
    <phoneticPr fontId="2"/>
  </si>
  <si>
    <t>１６．年齢階級別労働力人口</t>
    <rPh sb="3" eb="5">
      <t>ネンレイ</t>
    </rPh>
    <rPh sb="5" eb="7">
      <t>カイキュウ</t>
    </rPh>
    <rPh sb="7" eb="8">
      <t>ベツ</t>
    </rPh>
    <rPh sb="8" eb="11">
      <t>ロウドウリョク</t>
    </rPh>
    <rPh sb="11" eb="13">
      <t>ジンコウ</t>
    </rPh>
    <phoneticPr fontId="2"/>
  </si>
  <si>
    <t>(単位：人)</t>
    <rPh sb="1" eb="3">
      <t>タンイ</t>
    </rPh>
    <rPh sb="4" eb="5">
      <t>ニン</t>
    </rPh>
    <phoneticPr fontId="2"/>
  </si>
  <si>
    <t>階級別</t>
    <rPh sb="0" eb="2">
      <t>カイキュウ</t>
    </rPh>
    <rPh sb="2" eb="3">
      <t>ベツ</t>
    </rPh>
    <phoneticPr fontId="2"/>
  </si>
  <si>
    <t>労働力人口</t>
    <rPh sb="0" eb="3">
      <t>ロウドウリョク</t>
    </rPh>
    <rPh sb="3" eb="5">
      <t>ジンコウ</t>
    </rPh>
    <phoneticPr fontId="2"/>
  </si>
  <si>
    <t>非労働力人口</t>
    <rPh sb="0" eb="1">
      <t>ヒ</t>
    </rPh>
    <rPh sb="1" eb="4">
      <t>ロウドウリョク</t>
    </rPh>
    <rPh sb="4" eb="6">
      <t>ジンコウ</t>
    </rPh>
    <phoneticPr fontId="2"/>
  </si>
  <si>
    <t>就業者</t>
    <rPh sb="0" eb="3">
      <t>シュウギョウシャ</t>
    </rPh>
    <phoneticPr fontId="2"/>
  </si>
  <si>
    <t>完全
失業者</t>
    <rPh sb="0" eb="2">
      <t>カンゼン</t>
    </rPh>
    <rPh sb="3" eb="5">
      <t>シツギョウ</t>
    </rPh>
    <rPh sb="5" eb="6">
      <t>シャ</t>
    </rPh>
    <phoneticPr fontId="2"/>
  </si>
  <si>
    <t>家事</t>
    <rPh sb="0" eb="2">
      <t>カジ</t>
    </rPh>
    <phoneticPr fontId="2"/>
  </si>
  <si>
    <t>通学</t>
    <rPh sb="0" eb="2">
      <t>ツウガク</t>
    </rPh>
    <phoneticPr fontId="2"/>
  </si>
  <si>
    <t>その他</t>
    <rPh sb="2" eb="3">
      <t>タ</t>
    </rPh>
    <phoneticPr fontId="2"/>
  </si>
  <si>
    <t>主に仕事</t>
    <rPh sb="0" eb="1">
      <t>オモ</t>
    </rPh>
    <rPh sb="2" eb="4">
      <t>シゴト</t>
    </rPh>
    <phoneticPr fontId="2"/>
  </si>
  <si>
    <t>家事のほか仕事</t>
    <rPh sb="0" eb="2">
      <t>カジ</t>
    </rPh>
    <rPh sb="5" eb="7">
      <t>シゴト</t>
    </rPh>
    <phoneticPr fontId="2"/>
  </si>
  <si>
    <t>通学のか
たわら仕事</t>
    <rPh sb="0" eb="2">
      <t>ツウガク</t>
    </rPh>
    <rPh sb="8" eb="10">
      <t>シゴト</t>
    </rPh>
    <phoneticPr fontId="2"/>
  </si>
  <si>
    <t>休業者</t>
    <rPh sb="0" eb="3">
      <t>キュウギョウシャ</t>
    </rPh>
    <phoneticPr fontId="2"/>
  </si>
  <si>
    <t>85歳以上</t>
    <rPh sb="2" eb="3">
      <t>サイ</t>
    </rPh>
    <rPh sb="3" eb="5">
      <t>イジョウ</t>
    </rPh>
    <phoneticPr fontId="2"/>
  </si>
  <si>
    <t>（再掲）</t>
    <rPh sb="1" eb="3">
      <t>サイケイ</t>
    </rPh>
    <phoneticPr fontId="2"/>
  </si>
  <si>
    <t>75歳以上</t>
    <rPh sb="2" eb="3">
      <t>サイ</t>
    </rPh>
    <rPh sb="3" eb="5">
      <t>イジョウ</t>
    </rPh>
    <phoneticPr fontId="2"/>
  </si>
  <si>
    <t>資料：国勢調査</t>
    <rPh sb="0" eb="2">
      <t>シリョウ</t>
    </rPh>
    <phoneticPr fontId="2"/>
  </si>
  <si>
    <t>(単位：人、％)</t>
    <rPh sb="1" eb="3">
      <t>タンイ</t>
    </rPh>
    <rPh sb="4" eb="5">
      <t>ニン</t>
    </rPh>
    <phoneticPr fontId="2"/>
  </si>
  <si>
    <t>（各年10月1日）</t>
    <rPh sb="1" eb="3">
      <t>カクネン</t>
    </rPh>
    <rPh sb="5" eb="6">
      <t>ガツ</t>
    </rPh>
    <rPh sb="7" eb="8">
      <t>ニチ</t>
    </rPh>
    <phoneticPr fontId="2"/>
  </si>
  <si>
    <t xml:space="preserve">総　　　　　数 </t>
    <phoneticPr fontId="2"/>
  </si>
  <si>
    <t>林　　業</t>
    <phoneticPr fontId="2"/>
  </si>
  <si>
    <t>鉱　　業</t>
    <phoneticPr fontId="2"/>
  </si>
  <si>
    <t>公　　務</t>
    <phoneticPr fontId="2"/>
  </si>
  <si>
    <t>（各年10月1日）</t>
    <phoneticPr fontId="2"/>
  </si>
  <si>
    <t>（各年10月１日）</t>
    <phoneticPr fontId="2"/>
  </si>
  <si>
    <t>昭和60年</t>
    <phoneticPr fontId="2"/>
  </si>
  <si>
    <t>17年</t>
    <phoneticPr fontId="2"/>
  </si>
  <si>
    <t>卸売・小売業</t>
    <rPh sb="5" eb="6">
      <t>ギョウ</t>
    </rPh>
    <phoneticPr fontId="2"/>
  </si>
  <si>
    <t>（注）平成12年までの数値は、上段が旧光市、下段が旧大和町です。</t>
    <rPh sb="1" eb="2">
      <t>チュウ</t>
    </rPh>
    <rPh sb="3" eb="5">
      <t>ヘイセイ</t>
    </rPh>
    <rPh sb="7" eb="8">
      <t>ネン</t>
    </rPh>
    <rPh sb="11" eb="13">
      <t>スウチ</t>
    </rPh>
    <phoneticPr fontId="2"/>
  </si>
  <si>
    <t>昭和35年</t>
    <rPh sb="0" eb="2">
      <t>ショウワ</t>
    </rPh>
    <rPh sb="4" eb="5">
      <t>ネン</t>
    </rPh>
    <phoneticPr fontId="2"/>
  </si>
  <si>
    <t>22年</t>
    <rPh sb="2" eb="3">
      <t>ネン</t>
    </rPh>
    <phoneticPr fontId="2"/>
  </si>
  <si>
    <t>平成22年</t>
    <rPh sb="0" eb="2">
      <t>ヘイセイ</t>
    </rPh>
    <rPh sb="4" eb="5">
      <t>ネン</t>
    </rPh>
    <phoneticPr fontId="2"/>
  </si>
  <si>
    <t>17.0</t>
  </si>
  <si>
    <t>23.0</t>
  </si>
  <si>
    <t>17年</t>
  </si>
  <si>
    <t>22年</t>
    <phoneticPr fontId="2"/>
  </si>
  <si>
    <t>不詳</t>
    <rPh sb="0" eb="2">
      <t>フショウ</t>
    </rPh>
    <phoneticPr fontId="2"/>
  </si>
  <si>
    <t>実数</t>
    <rPh sb="0" eb="2">
      <t>ジッスウ</t>
    </rPh>
    <phoneticPr fontId="2"/>
  </si>
  <si>
    <t>不詳</t>
    <rPh sb="0" eb="2">
      <t>フショウ</t>
    </rPh>
    <phoneticPr fontId="2"/>
  </si>
  <si>
    <t>１４．人口集中地区の状況</t>
    <phoneticPr fontId="2"/>
  </si>
  <si>
    <t>15～19</t>
    <phoneticPr fontId="2"/>
  </si>
  <si>
    <t>20～24</t>
    <phoneticPr fontId="2"/>
  </si>
  <si>
    <t>25～29</t>
    <phoneticPr fontId="2"/>
  </si>
  <si>
    <t>30～34</t>
    <phoneticPr fontId="2"/>
  </si>
  <si>
    <t>35～39</t>
    <phoneticPr fontId="2"/>
  </si>
  <si>
    <t>40～44</t>
    <phoneticPr fontId="2"/>
  </si>
  <si>
    <t>45～49</t>
    <phoneticPr fontId="2"/>
  </si>
  <si>
    <t>50～54</t>
    <phoneticPr fontId="2"/>
  </si>
  <si>
    <t>55～59</t>
    <phoneticPr fontId="2"/>
  </si>
  <si>
    <t>60～64</t>
    <phoneticPr fontId="2"/>
  </si>
  <si>
    <t>65～69</t>
    <phoneticPr fontId="2"/>
  </si>
  <si>
    <t>70～74</t>
    <phoneticPr fontId="2"/>
  </si>
  <si>
    <t>75～79</t>
    <phoneticPr fontId="2"/>
  </si>
  <si>
    <t>80～84</t>
    <phoneticPr fontId="2"/>
  </si>
  <si>
    <t>15～64</t>
    <phoneticPr fontId="2"/>
  </si>
  <si>
    <t>65～74</t>
    <phoneticPr fontId="2"/>
  </si>
  <si>
    <t>農　　業</t>
    <phoneticPr fontId="2"/>
  </si>
  <si>
    <t>4.2</t>
    <phoneticPr fontId="2"/>
  </si>
  <si>
    <t>0.0</t>
  </si>
  <si>
    <t>-</t>
  </si>
  <si>
    <t>運輸・郵便・情報通信業</t>
    <rPh sb="3" eb="5">
      <t>ユウビン</t>
    </rPh>
    <rPh sb="6" eb="8">
      <t>ジョウホウ</t>
    </rPh>
    <phoneticPr fontId="2"/>
  </si>
  <si>
    <t>金融・保険・不動産・物品賃貸業</t>
    <rPh sb="6" eb="9">
      <t>フドウサン</t>
    </rPh>
    <rPh sb="10" eb="12">
      <t>ブッピン</t>
    </rPh>
    <rPh sb="12" eb="15">
      <t>チンタイギョウ</t>
    </rPh>
    <phoneticPr fontId="2"/>
  </si>
  <si>
    <t>宿泊・飲食・娯楽・教育・医療・福祉・サービス業等</t>
    <rPh sb="0" eb="2">
      <t>シュクハク</t>
    </rPh>
    <rPh sb="3" eb="5">
      <t>インショク</t>
    </rPh>
    <rPh sb="6" eb="8">
      <t>ゴラク</t>
    </rPh>
    <rPh sb="9" eb="11">
      <t>キョウイク</t>
    </rPh>
    <rPh sb="12" eb="14">
      <t>イリョウ</t>
    </rPh>
    <rPh sb="15" eb="17">
      <t>フクシ</t>
    </rPh>
    <rPh sb="22" eb="23">
      <t>ギョウ</t>
    </rPh>
    <rPh sb="23" eb="24">
      <t>トウ</t>
    </rPh>
    <phoneticPr fontId="2"/>
  </si>
  <si>
    <t>0.1</t>
  </si>
  <si>
    <t>（単位：世帯、人）</t>
    <rPh sb="1" eb="3">
      <t>タンイ</t>
    </rPh>
    <rPh sb="7" eb="8">
      <t>ニン</t>
    </rPh>
    <phoneticPr fontId="2"/>
  </si>
  <si>
    <t>第２章　人　口</t>
    <rPh sb="0" eb="1">
      <t>ダイ</t>
    </rPh>
    <rPh sb="2" eb="3">
      <t>ショウ</t>
    </rPh>
    <rPh sb="4" eb="5">
      <t>ジン</t>
    </rPh>
    <rPh sb="6" eb="7">
      <t>クチ</t>
    </rPh>
    <phoneticPr fontId="2"/>
  </si>
  <si>
    <t>27年</t>
    <rPh sb="2" eb="3">
      <t>ネン</t>
    </rPh>
    <phoneticPr fontId="2"/>
  </si>
  <si>
    <t>年次</t>
    <phoneticPr fontId="2"/>
  </si>
  <si>
    <t>総数</t>
    <phoneticPr fontId="2"/>
  </si>
  <si>
    <t>年次</t>
    <phoneticPr fontId="2"/>
  </si>
  <si>
    <t>人口</t>
    <rPh sb="0" eb="1">
      <t>ヒト</t>
    </rPh>
    <rPh sb="1" eb="2">
      <t>クチ</t>
    </rPh>
    <phoneticPr fontId="2"/>
  </si>
  <si>
    <t>産業</t>
    <phoneticPr fontId="2"/>
  </si>
  <si>
    <t>（注）平成24年までは外国人登録を含む。下段の（　）は外国人登録人口</t>
    <rPh sb="3" eb="5">
      <t>ヘイセイ</t>
    </rPh>
    <rPh sb="7" eb="8">
      <t>ネン</t>
    </rPh>
    <rPh sb="20" eb="22">
      <t>ゲダン</t>
    </rPh>
    <rPh sb="27" eb="29">
      <t>ガイコク</t>
    </rPh>
    <rPh sb="29" eb="30">
      <t>ジン</t>
    </rPh>
    <rPh sb="30" eb="32">
      <t>トウロク</t>
    </rPh>
    <rPh sb="32" eb="34">
      <t>ジンコウ</t>
    </rPh>
    <phoneticPr fontId="2"/>
  </si>
  <si>
    <t xml:space="preserve">       平成25年からは外国人住民を含む。下段の（　）は外国人住民人口</t>
    <rPh sb="7" eb="9">
      <t>ヘイセイ</t>
    </rPh>
    <rPh sb="11" eb="12">
      <t>ネン</t>
    </rPh>
    <rPh sb="18" eb="20">
      <t>ジュウミン</t>
    </rPh>
    <rPh sb="24" eb="26">
      <t>ゲダン</t>
    </rPh>
    <rPh sb="31" eb="33">
      <t>ガイコク</t>
    </rPh>
    <rPh sb="33" eb="34">
      <t>ジン</t>
    </rPh>
    <rPh sb="34" eb="36">
      <t>ジュウミン</t>
    </rPh>
    <rPh sb="36" eb="38">
      <t>ジンコウ</t>
    </rPh>
    <phoneticPr fontId="2"/>
  </si>
  <si>
    <t>８．地区別世帯数及び人口（住民基本台帳による人口）</t>
    <rPh sb="2" eb="3">
      <t>チ</t>
    </rPh>
    <rPh sb="3" eb="5">
      <t>クベツ</t>
    </rPh>
    <rPh sb="5" eb="7">
      <t>セタイ</t>
    </rPh>
    <rPh sb="7" eb="8">
      <t>スウ</t>
    </rPh>
    <rPh sb="8" eb="9">
      <t>オヨ</t>
    </rPh>
    <rPh sb="10" eb="12">
      <t>ジンコウ</t>
    </rPh>
    <phoneticPr fontId="2"/>
  </si>
  <si>
    <t>１３．常住地、従業地、通学地による人口</t>
    <rPh sb="3" eb="5">
      <t>ジョウジュウ</t>
    </rPh>
    <rPh sb="5" eb="6">
      <t>チ</t>
    </rPh>
    <rPh sb="7" eb="9">
      <t>ジュウギョウ</t>
    </rPh>
    <rPh sb="9" eb="10">
      <t>チ</t>
    </rPh>
    <rPh sb="11" eb="13">
      <t>ツウガク</t>
    </rPh>
    <rPh sb="13" eb="14">
      <t>チ</t>
    </rPh>
    <rPh sb="17" eb="19">
      <t>ジンコウ</t>
    </rPh>
    <phoneticPr fontId="2"/>
  </si>
  <si>
    <t>１７．産業別１５歳以上就業者数</t>
    <rPh sb="8" eb="9">
      <t>サイ</t>
    </rPh>
    <rPh sb="9" eb="11">
      <t>イジョウ</t>
    </rPh>
    <rPh sb="11" eb="14">
      <t>シュウギョウシャ</t>
    </rPh>
    <rPh sb="14" eb="15">
      <t>スウ</t>
    </rPh>
    <phoneticPr fontId="2"/>
  </si>
  <si>
    <t>１５．労働力状態別人口（１５歳以上）</t>
    <phoneticPr fontId="2"/>
  </si>
  <si>
    <t>１０．年齢（５歳階級）・男女別人口</t>
    <rPh sb="3" eb="5">
      <t>ネンレイ</t>
    </rPh>
    <rPh sb="7" eb="8">
      <t>サイ</t>
    </rPh>
    <rPh sb="8" eb="10">
      <t>カイキュウ</t>
    </rPh>
    <rPh sb="12" eb="14">
      <t>ダンジョ</t>
    </rPh>
    <rPh sb="14" eb="15">
      <t>ベツ</t>
    </rPh>
    <rPh sb="15" eb="17">
      <t>ジンコウ</t>
    </rPh>
    <phoneticPr fontId="2"/>
  </si>
  <si>
    <t>７．世帯数、人口及び人口密度（住民基本台帳による人口）</t>
    <rPh sb="2" eb="5">
      <t>セタイスウ</t>
    </rPh>
    <rPh sb="6" eb="8">
      <t>ジンコウ</t>
    </rPh>
    <rPh sb="8" eb="9">
      <t>オヨ</t>
    </rPh>
    <rPh sb="10" eb="12">
      <t>ジンコウ</t>
    </rPh>
    <rPh sb="12" eb="14">
      <t>ミツド</t>
    </rPh>
    <rPh sb="15" eb="17">
      <t>ジュウミン</t>
    </rPh>
    <rPh sb="17" eb="19">
      <t>キホン</t>
    </rPh>
    <rPh sb="19" eb="21">
      <t>ダイチョウ</t>
    </rPh>
    <rPh sb="24" eb="26">
      <t>ジンコウ</t>
    </rPh>
    <phoneticPr fontId="2"/>
  </si>
  <si>
    <t>７．世帯数、人口及び人口密度（国勢調査）</t>
    <rPh sb="2" eb="5">
      <t>セタイスウ</t>
    </rPh>
    <rPh sb="6" eb="8">
      <t>ジンコウ</t>
    </rPh>
    <rPh sb="8" eb="9">
      <t>オヨ</t>
    </rPh>
    <rPh sb="10" eb="12">
      <t>ジンコウ</t>
    </rPh>
    <rPh sb="12" eb="14">
      <t>ミツド</t>
    </rPh>
    <rPh sb="15" eb="17">
      <t>コクセイ</t>
    </rPh>
    <rPh sb="17" eb="19">
      <t>チョウサ</t>
    </rPh>
    <phoneticPr fontId="2"/>
  </si>
  <si>
    <t>（注）岩田立野慶見は岩田に含む。</t>
    <rPh sb="1" eb="2">
      <t>チュウ</t>
    </rPh>
    <rPh sb="3" eb="5">
      <t>イワタ</t>
    </rPh>
    <rPh sb="5" eb="7">
      <t>タテノ</t>
    </rPh>
    <rPh sb="7" eb="8">
      <t>ケイ</t>
    </rPh>
    <rPh sb="8" eb="9">
      <t>ミ</t>
    </rPh>
    <rPh sb="10" eb="12">
      <t>イワタ</t>
    </rPh>
    <rPh sb="13" eb="14">
      <t>フク</t>
    </rPh>
    <phoneticPr fontId="2"/>
  </si>
  <si>
    <t>平成12年</t>
    <rPh sb="0" eb="2">
      <t>ヘイセイ</t>
    </rPh>
    <rPh sb="4" eb="5">
      <t>ネン</t>
    </rPh>
    <phoneticPr fontId="2"/>
  </si>
  <si>
    <t>（注）平成17年の世帯数及び人口は、各地区の範囲の精査により、平成22年版以前の数値と若干</t>
    <rPh sb="1" eb="2">
      <t>チュウ</t>
    </rPh>
    <rPh sb="3" eb="5">
      <t>ヘイセイ</t>
    </rPh>
    <rPh sb="7" eb="8">
      <t>ネン</t>
    </rPh>
    <rPh sb="9" eb="12">
      <t>セタイスウ</t>
    </rPh>
    <rPh sb="12" eb="13">
      <t>オヨ</t>
    </rPh>
    <rPh sb="14" eb="16">
      <t>ジンコウ</t>
    </rPh>
    <rPh sb="18" eb="19">
      <t>カク</t>
    </rPh>
    <rPh sb="19" eb="21">
      <t>チク</t>
    </rPh>
    <rPh sb="22" eb="24">
      <t>ハンイ</t>
    </rPh>
    <rPh sb="25" eb="27">
      <t>セイサ</t>
    </rPh>
    <rPh sb="31" eb="33">
      <t>ヘイセイ</t>
    </rPh>
    <rPh sb="35" eb="36">
      <t>ネン</t>
    </rPh>
    <rPh sb="36" eb="37">
      <t>バン</t>
    </rPh>
    <rPh sb="37" eb="39">
      <t>イゼン</t>
    </rPh>
    <phoneticPr fontId="2"/>
  </si>
  <si>
    <t>平成27年</t>
    <rPh sb="0" eb="2">
      <t>ヘイセイ</t>
    </rPh>
    <rPh sb="4" eb="5">
      <t>ネン</t>
    </rPh>
    <phoneticPr fontId="2"/>
  </si>
  <si>
    <t>（注）年齢不詳は、除く。</t>
    <rPh sb="1" eb="2">
      <t>チュウ</t>
    </rPh>
    <rPh sb="3" eb="5">
      <t>ネンレイ</t>
    </rPh>
    <rPh sb="5" eb="7">
      <t>フショウ</t>
    </rPh>
    <rPh sb="9" eb="10">
      <t>ノゾ</t>
    </rPh>
    <phoneticPr fontId="2"/>
  </si>
  <si>
    <t>22年</t>
    <phoneticPr fontId="2"/>
  </si>
  <si>
    <t>17年</t>
    <phoneticPr fontId="2"/>
  </si>
  <si>
    <t>12年</t>
    <phoneticPr fontId="2"/>
  </si>
  <si>
    <t>平成7年</t>
    <phoneticPr fontId="2"/>
  </si>
  <si>
    <t>27年</t>
    <phoneticPr fontId="2"/>
  </si>
  <si>
    <t>　 異なっています。</t>
    <phoneticPr fontId="2"/>
  </si>
  <si>
    <t>平成27年</t>
    <phoneticPr fontId="2"/>
  </si>
  <si>
    <r>
      <t>総数</t>
    </r>
    <r>
      <rPr>
        <sz val="9"/>
        <rFont val="ＭＳ Ｐ明朝"/>
        <family val="1"/>
        <charset val="128"/>
      </rPr>
      <t>（労働力状態）</t>
    </r>
    <rPh sb="0" eb="2">
      <t>ソウスウ</t>
    </rPh>
    <rPh sb="3" eb="6">
      <t>ロウドウリョク</t>
    </rPh>
    <rPh sb="6" eb="8">
      <t>ジョウタイ</t>
    </rPh>
    <phoneticPr fontId="2"/>
  </si>
  <si>
    <t>（注） 総数（労働力状態）は、不詳を含む。</t>
    <rPh sb="1" eb="2">
      <t>チュウ</t>
    </rPh>
    <rPh sb="4" eb="6">
      <t>ソウスウ</t>
    </rPh>
    <rPh sb="7" eb="10">
      <t>ロウドウリョク</t>
    </rPh>
    <rPh sb="10" eb="12">
      <t>ジョウタイ</t>
    </rPh>
    <rPh sb="15" eb="17">
      <t>フショウ</t>
    </rPh>
    <rPh sb="18" eb="19">
      <t>フク</t>
    </rPh>
    <phoneticPr fontId="2"/>
  </si>
  <si>
    <t>99 歳</t>
    <rPh sb="3" eb="4">
      <t>トシ</t>
    </rPh>
    <phoneticPr fontId="2"/>
  </si>
  <si>
    <t>-</t>
    <phoneticPr fontId="2"/>
  </si>
  <si>
    <t>26年</t>
  </si>
  <si>
    <t>27年</t>
  </si>
  <si>
    <t>28年</t>
  </si>
  <si>
    <t>世帯数</t>
  </si>
  <si>
    <t>人口</t>
  </si>
  <si>
    <t>30年</t>
    <rPh sb="2" eb="3">
      <t>ネン</t>
    </rPh>
    <phoneticPr fontId="2"/>
  </si>
  <si>
    <t>29年</t>
  </si>
  <si>
    <t>30年</t>
  </si>
  <si>
    <t>総　数</t>
    <rPh sb="0" eb="1">
      <t>フサ</t>
    </rPh>
    <rPh sb="2" eb="3">
      <t>カズ</t>
    </rPh>
    <phoneticPr fontId="3"/>
  </si>
  <si>
    <t>室　積</t>
    <rPh sb="0" eb="1">
      <t>ムロ</t>
    </rPh>
    <rPh sb="2" eb="3">
      <t>セキ</t>
    </rPh>
    <phoneticPr fontId="3"/>
  </si>
  <si>
    <t>牛　島</t>
    <rPh sb="0" eb="1">
      <t>ウシ</t>
    </rPh>
    <rPh sb="2" eb="3">
      <t>シマ</t>
    </rPh>
    <phoneticPr fontId="3"/>
  </si>
  <si>
    <t>光　井</t>
    <rPh sb="0" eb="1">
      <t>ヒカリ</t>
    </rPh>
    <rPh sb="2" eb="3">
      <t>セイ</t>
    </rPh>
    <phoneticPr fontId="3"/>
  </si>
  <si>
    <t>島田市</t>
    <rPh sb="0" eb="1">
      <t>シマ</t>
    </rPh>
    <rPh sb="1" eb="2">
      <t>タ</t>
    </rPh>
    <rPh sb="2" eb="3">
      <t>イチ</t>
    </rPh>
    <phoneticPr fontId="3"/>
  </si>
  <si>
    <t>浅　江</t>
    <rPh sb="0" eb="1">
      <t>アサ</t>
    </rPh>
    <rPh sb="2" eb="3">
      <t>エ</t>
    </rPh>
    <phoneticPr fontId="3"/>
  </si>
  <si>
    <t>上島田</t>
    <rPh sb="0" eb="1">
      <t>カミ</t>
    </rPh>
    <rPh sb="1" eb="3">
      <t>シマタ</t>
    </rPh>
    <phoneticPr fontId="3"/>
  </si>
  <si>
    <t>三　井</t>
    <rPh sb="0" eb="1">
      <t>サン</t>
    </rPh>
    <rPh sb="2" eb="3">
      <t>セイ</t>
    </rPh>
    <phoneticPr fontId="3"/>
  </si>
  <si>
    <t>周　防</t>
    <rPh sb="0" eb="1">
      <t>シュウ</t>
    </rPh>
    <rPh sb="2" eb="3">
      <t>ボウ</t>
    </rPh>
    <phoneticPr fontId="3"/>
  </si>
  <si>
    <t>岩　田</t>
    <rPh sb="0" eb="1">
      <t>イワ</t>
    </rPh>
    <rPh sb="2" eb="3">
      <t>タ</t>
    </rPh>
    <phoneticPr fontId="3"/>
  </si>
  <si>
    <t>三　輪</t>
    <rPh sb="0" eb="1">
      <t>サン</t>
    </rPh>
    <rPh sb="2" eb="3">
      <t>ワ</t>
    </rPh>
    <phoneticPr fontId="3"/>
  </si>
  <si>
    <t>束　荷</t>
    <rPh sb="0" eb="1">
      <t>ソク</t>
    </rPh>
    <rPh sb="2" eb="3">
      <t>ニ</t>
    </rPh>
    <phoneticPr fontId="3"/>
  </si>
  <si>
    <t>塩　田</t>
    <rPh sb="0" eb="1">
      <t>シオ</t>
    </rPh>
    <rPh sb="2" eb="3">
      <t>タ</t>
    </rPh>
    <phoneticPr fontId="3"/>
  </si>
  <si>
    <t>電気・ガス・
熱供給・水道業</t>
    <rPh sb="7" eb="8">
      <t>ネツ</t>
    </rPh>
    <rPh sb="8" eb="10">
      <t>キョウキュウ</t>
    </rPh>
    <rPh sb="11" eb="13">
      <t>スイドウ</t>
    </rPh>
    <rPh sb="13" eb="14">
      <t>ギョウ</t>
    </rPh>
    <phoneticPr fontId="2"/>
  </si>
  <si>
    <t>　　　外国人住民を含む。</t>
    <phoneticPr fontId="2"/>
  </si>
  <si>
    <t>令和元年</t>
    <rPh sb="0" eb="2">
      <t>レイワ</t>
    </rPh>
    <rPh sb="2" eb="3">
      <t>ガン</t>
    </rPh>
    <rPh sb="3" eb="4">
      <t>ネン</t>
    </rPh>
    <phoneticPr fontId="2"/>
  </si>
  <si>
    <t>令和2年</t>
    <rPh sb="0" eb="2">
      <t>レイワ</t>
    </rPh>
    <phoneticPr fontId="2"/>
  </si>
  <si>
    <t>令和2年</t>
    <rPh sb="0" eb="2">
      <t>レイワ</t>
    </rPh>
    <rPh sb="3" eb="4">
      <t>ネン</t>
    </rPh>
    <phoneticPr fontId="2"/>
  </si>
  <si>
    <t>－</t>
    <phoneticPr fontId="2"/>
  </si>
  <si>
    <t>（注）構成比は、四捨五入の関係で合計が100にならないことがある。</t>
    <phoneticPr fontId="2"/>
  </si>
  <si>
    <t>2年</t>
    <rPh sb="1" eb="2">
      <t>ネン</t>
    </rPh>
    <phoneticPr fontId="2"/>
  </si>
  <si>
    <t>（令和2年10月1日）</t>
    <rPh sb="1" eb="3">
      <t>レイワ</t>
    </rPh>
    <phoneticPr fontId="2"/>
  </si>
  <si>
    <t>－</t>
    <phoneticPr fontId="2"/>
  </si>
  <si>
    <t>平成12年</t>
    <phoneticPr fontId="2"/>
  </si>
  <si>
    <t>漁　　業</t>
    <rPh sb="0" eb="1">
      <t>リョウ</t>
    </rPh>
    <rPh sb="3" eb="4">
      <t>ギョウ</t>
    </rPh>
    <phoneticPr fontId="2"/>
  </si>
  <si>
    <t>3年</t>
    <rPh sb="1" eb="2">
      <t>ネン</t>
    </rPh>
    <phoneticPr fontId="2"/>
  </si>
  <si>
    <t>令和2年</t>
    <rPh sb="0" eb="2">
      <t>レイワ</t>
    </rPh>
    <rPh sb="3" eb="4">
      <t>ネン</t>
    </rPh>
    <phoneticPr fontId="2"/>
  </si>
  <si>
    <t>平成17年</t>
    <phoneticPr fontId="2"/>
  </si>
  <si>
    <t>平成22年</t>
    <phoneticPr fontId="2"/>
  </si>
  <si>
    <t>令和3年</t>
    <rPh sb="0" eb="2">
      <t>レイワ</t>
    </rPh>
    <phoneticPr fontId="2"/>
  </si>
  <si>
    <t>(令和2年10月1日）</t>
    <rPh sb="1" eb="3">
      <t>レイワ</t>
    </rPh>
    <rPh sb="4" eb="5">
      <t>ネン</t>
    </rPh>
    <rPh sb="7" eb="8">
      <t>ガツ</t>
    </rPh>
    <rPh sb="9" eb="10">
      <t>ニチ</t>
    </rPh>
    <phoneticPr fontId="2"/>
  </si>
  <si>
    <t>4年</t>
    <rPh sb="1" eb="2">
      <t>ネン</t>
    </rPh>
    <phoneticPr fontId="2"/>
  </si>
  <si>
    <t>令和4年</t>
    <rPh sb="0" eb="2">
      <t>レイワ</t>
    </rPh>
    <phoneticPr fontId="2"/>
  </si>
  <si>
    <t xml:space="preserve">      男　　（千人）　　女</t>
    <rPh sb="6" eb="7">
      <t>オトコ</t>
    </rPh>
    <rPh sb="10" eb="11">
      <t>セン</t>
    </rPh>
    <rPh sb="11" eb="12">
      <t>ニン</t>
    </rPh>
    <rPh sb="15" eb="16">
      <t>オンナ</t>
    </rPh>
    <phoneticPr fontId="2"/>
  </si>
  <si>
    <t xml:space="preserve">   令和2年</t>
    <rPh sb="3" eb="5">
      <t>レイワ</t>
    </rPh>
    <rPh sb="6" eb="7">
      <t>ネン</t>
    </rPh>
    <phoneticPr fontId="2"/>
  </si>
  <si>
    <t>5年</t>
    <phoneticPr fontId="2"/>
  </si>
  <si>
    <t xml:space="preserve">6年 </t>
    <phoneticPr fontId="2"/>
  </si>
  <si>
    <t xml:space="preserve">令和6年 </t>
    <phoneticPr fontId="2"/>
  </si>
  <si>
    <t>5年</t>
    <rPh sb="1" eb="2">
      <t>ネン</t>
    </rPh>
    <phoneticPr fontId="2"/>
  </si>
  <si>
    <t>24年</t>
    <phoneticPr fontId="2"/>
  </si>
  <si>
    <t>25年</t>
    <phoneticPr fontId="2"/>
  </si>
  <si>
    <t>31年</t>
  </si>
  <si>
    <t xml:space="preserve">7年 </t>
    <phoneticPr fontId="2"/>
  </si>
  <si>
    <t>令和5年</t>
    <rPh sb="0" eb="2">
      <t>レイワ</t>
    </rPh>
    <phoneticPr fontId="2"/>
  </si>
  <si>
    <t xml:space="preserve">令和7年 </t>
    <phoneticPr fontId="2"/>
  </si>
  <si>
    <t>平成27年</t>
    <rPh sb="0" eb="2">
      <t>ヘイセイ</t>
    </rPh>
    <phoneticPr fontId="2"/>
  </si>
  <si>
    <t>28年</t>
    <phoneticPr fontId="2"/>
  </si>
  <si>
    <t>29年</t>
    <phoneticPr fontId="2"/>
  </si>
  <si>
    <t>6年</t>
    <rPh sb="1" eb="2">
      <t>ネン</t>
    </rPh>
    <phoneticPr fontId="2"/>
  </si>
  <si>
    <t>注1) 令和４年までは各年1月1日～12月31日の1年間の増減数</t>
    <rPh sb="0" eb="1">
      <t>チュウ</t>
    </rPh>
    <rPh sb="4" eb="6">
      <t>レイワ</t>
    </rPh>
    <rPh sb="7" eb="8">
      <t>ネン</t>
    </rPh>
    <phoneticPr fontId="2"/>
  </si>
  <si>
    <t>注2) 令和５年からは各年前年10月1日～当年9月30日の1年間の増減数</t>
    <rPh sb="0" eb="1">
      <t>チュウ</t>
    </rPh>
    <rPh sb="4" eb="6">
      <t>レイワ</t>
    </rPh>
    <rPh sb="7" eb="8">
      <t>ネン</t>
    </rPh>
    <rPh sb="19" eb="20">
      <t>ヒ</t>
    </rPh>
    <rPh sb="27" eb="28">
      <t>ヒ</t>
    </rPh>
    <rPh sb="30" eb="32">
      <t>ネンカン</t>
    </rPh>
    <rPh sb="33" eb="36">
      <t>ゾウゲンスウ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</si>
</sst>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6" formatCode="#,##0.0;[Red]\-#,##0.0"/>
    <numFmt numFmtId="177" formatCode="0.0_ "/>
    <numFmt numFmtId="179" formatCode="0_);\(0\)"/>
    <numFmt numFmtId="180" formatCode="#,##0_);\(#,##0\)"/>
    <numFmt numFmtId="181" formatCode="0;&quot;△ &quot;0"/>
    <numFmt numFmtId="182" formatCode="0.0;&quot;△ &quot;0.0"/>
    <numFmt numFmtId="183" formatCode="0.0"/>
    <numFmt numFmtId="184" formatCode="#,##0;&quot;△ &quot;#,##0"/>
    <numFmt numFmtId="185" formatCode="&quot;平&quot;&quot;成&quot;@"/>
    <numFmt numFmtId="186" formatCode="#,##0.00_ &quot;㎢&quot;"/>
  </numFmts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b/>
      <sz val="12"/>
      <name val="ＭＳ Ｐ明朝"/>
      <family val="1"/>
      <charset val="128"/>
    </font>
    <font>
      <sz val="11"/>
      <color rgb="FFFF0000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32">
    <xf numFmtId="0" fontId="0" fillId="0" borderId="0" xfId="0">
      <alignment vertical="center"/>
    </xf>
    <xf numFmtId="0" fontId="0" fillId="0" borderId="0" xfId="0" applyAlignment="1">
      <alignment vertical="center"/>
    </xf>
    <xf numFmtId="38" fontId="0" fillId="0" borderId="0" xfId="1" applyFont="1">
      <alignment vertical="center"/>
    </xf>
    <xf numFmtId="3" fontId="0" fillId="0" borderId="0" xfId="0" applyNumberFormat="1">
      <alignment vertical="center"/>
    </xf>
    <xf numFmtId="0" fontId="0" fillId="0" borderId="0" xfId="0" applyAlignment="1">
      <alignment horizontal="distributed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38" fontId="4" fillId="0" borderId="0" xfId="1" applyFont="1">
      <alignment vertical="center"/>
    </xf>
    <xf numFmtId="38" fontId="4" fillId="0" borderId="0" xfId="0" applyNumberFormat="1" applyFont="1">
      <alignment vertical="center"/>
    </xf>
    <xf numFmtId="38" fontId="4" fillId="0" borderId="0" xfId="1" applyFont="1" applyBorder="1" applyAlignment="1">
      <alignment horizontal="right" vertical="center"/>
    </xf>
    <xf numFmtId="0" fontId="4" fillId="0" borderId="0" xfId="0" applyFont="1" applyBorder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8" xfId="0" applyFont="1" applyBorder="1">
      <alignment vertical="center"/>
    </xf>
    <xf numFmtId="38" fontId="4" fillId="0" borderId="0" xfId="1" applyFont="1" applyFill="1" applyBorder="1">
      <alignment vertical="center"/>
    </xf>
    <xf numFmtId="0" fontId="4" fillId="0" borderId="0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4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38" fontId="3" fillId="0" borderId="0" xfId="1" applyFont="1">
      <alignment vertical="center"/>
    </xf>
    <xf numFmtId="38" fontId="6" fillId="0" borderId="1" xfId="1" applyFont="1" applyBorder="1" applyAlignment="1">
      <alignment horizontal="center" vertical="center"/>
    </xf>
    <xf numFmtId="38" fontId="7" fillId="0" borderId="1" xfId="1" applyFont="1" applyBorder="1" applyAlignment="1">
      <alignment horizontal="center" vertical="center" wrapText="1"/>
    </xf>
    <xf numFmtId="38" fontId="0" fillId="0" borderId="0" xfId="1" applyFont="1" applyBorder="1" applyAlignment="1">
      <alignment vertical="center"/>
    </xf>
    <xf numFmtId="0" fontId="4" fillId="0" borderId="0" xfId="0" applyFont="1" applyBorder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right" vertical="center"/>
    </xf>
    <xf numFmtId="0" fontId="4" fillId="0" borderId="4" xfId="0" applyFont="1" applyFill="1" applyBorder="1" applyAlignment="1">
      <alignment horizontal="right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>
      <alignment vertical="center"/>
    </xf>
    <xf numFmtId="0" fontId="4" fillId="0" borderId="0" xfId="0" applyFont="1" applyFill="1" applyBorder="1" applyAlignment="1">
      <alignment horizontal="left" vertical="center"/>
    </xf>
    <xf numFmtId="38" fontId="4" fillId="0" borderId="8" xfId="1" applyFont="1" applyBorder="1" applyAlignment="1">
      <alignment horizontal="right" vertical="center"/>
    </xf>
    <xf numFmtId="38" fontId="4" fillId="0" borderId="5" xfId="1" applyFont="1" applyBorder="1" applyAlignment="1">
      <alignment horizontal="right" vertical="center"/>
    </xf>
    <xf numFmtId="38" fontId="4" fillId="0" borderId="0" xfId="1" applyFont="1" applyAlignment="1">
      <alignment horizontal="right" vertical="center"/>
    </xf>
    <xf numFmtId="38" fontId="4" fillId="0" borderId="7" xfId="1" applyFont="1" applyBorder="1" applyAlignment="1">
      <alignment horizontal="right" vertical="center"/>
    </xf>
    <xf numFmtId="0" fontId="4" fillId="0" borderId="4" xfId="0" applyFont="1" applyBorder="1" applyAlignment="1">
      <alignment horizontal="right" vertical="center"/>
    </xf>
    <xf numFmtId="0" fontId="4" fillId="0" borderId="5" xfId="0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6" fillId="0" borderId="2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9" xfId="0" applyFont="1" applyFill="1" applyBorder="1" applyAlignment="1">
      <alignment horizontal="right" vertical="center"/>
    </xf>
    <xf numFmtId="0" fontId="4" fillId="0" borderId="3" xfId="0" applyFont="1" applyFill="1" applyBorder="1" applyAlignment="1">
      <alignment horizontal="right" vertical="center"/>
    </xf>
    <xf numFmtId="0" fontId="4" fillId="0" borderId="4" xfId="0" applyFont="1" applyFill="1" applyBorder="1" applyAlignment="1">
      <alignment horizontal="right" vertical="center"/>
    </xf>
    <xf numFmtId="0" fontId="4" fillId="0" borderId="8" xfId="0" applyFont="1" applyBorder="1" applyAlignment="1">
      <alignment horizontal="right" vertical="center"/>
    </xf>
    <xf numFmtId="0" fontId="4" fillId="0" borderId="13" xfId="0" applyFont="1" applyBorder="1" applyAlignment="1">
      <alignment horizontal="right" vertical="center"/>
    </xf>
    <xf numFmtId="0" fontId="0" fillId="0" borderId="0" xfId="0">
      <alignment vertical="center"/>
    </xf>
    <xf numFmtId="38" fontId="4" fillId="0" borderId="0" xfId="1" applyFont="1" applyFill="1">
      <alignment vertical="center"/>
    </xf>
    <xf numFmtId="38" fontId="4" fillId="0" borderId="5" xfId="1" applyFont="1" applyFill="1" applyBorder="1">
      <alignment vertical="center"/>
    </xf>
    <xf numFmtId="38" fontId="4" fillId="0" borderId="5" xfId="1" applyFont="1" applyFill="1" applyBorder="1" applyAlignment="1">
      <alignment horizontal="right" vertical="center"/>
    </xf>
    <xf numFmtId="0" fontId="0" fillId="0" borderId="0" xfId="0" applyFill="1">
      <alignment vertical="center"/>
    </xf>
    <xf numFmtId="38" fontId="4" fillId="0" borderId="0" xfId="0" applyNumberFormat="1" applyFont="1" applyFill="1">
      <alignment vertical="center"/>
    </xf>
    <xf numFmtId="0" fontId="4" fillId="0" borderId="0" xfId="0" applyFont="1" applyFill="1">
      <alignment vertical="center"/>
    </xf>
    <xf numFmtId="0" fontId="4" fillId="0" borderId="10" xfId="0" applyFont="1" applyFill="1" applyBorder="1">
      <alignment vertical="center"/>
    </xf>
    <xf numFmtId="0" fontId="4" fillId="0" borderId="11" xfId="0" applyFont="1" applyFill="1" applyBorder="1">
      <alignment vertical="center"/>
    </xf>
    <xf numFmtId="0" fontId="4" fillId="0" borderId="8" xfId="0" applyFont="1" applyFill="1" applyBorder="1">
      <alignment vertical="center"/>
    </xf>
    <xf numFmtId="0" fontId="3" fillId="0" borderId="0" xfId="0" applyFont="1" applyFill="1">
      <alignment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right" vertical="center"/>
    </xf>
    <xf numFmtId="38" fontId="4" fillId="0" borderId="2" xfId="1" applyFont="1" applyFill="1" applyBorder="1" applyAlignment="1">
      <alignment horizontal="right" vertical="center"/>
    </xf>
    <xf numFmtId="38" fontId="4" fillId="0" borderId="13" xfId="1" applyFont="1" applyFill="1" applyBorder="1" applyAlignment="1">
      <alignment horizontal="right" vertical="center"/>
    </xf>
    <xf numFmtId="38" fontId="4" fillId="0" borderId="13" xfId="0" applyNumberFormat="1" applyFont="1" applyFill="1" applyBorder="1">
      <alignment vertical="center"/>
    </xf>
    <xf numFmtId="0" fontId="4" fillId="0" borderId="0" xfId="0" applyFont="1" applyFill="1" applyBorder="1">
      <alignment vertical="center"/>
    </xf>
    <xf numFmtId="0" fontId="0" fillId="0" borderId="0" xfId="0" applyFill="1" applyBorder="1" applyAlignment="1">
      <alignment horizontal="right" vertical="center"/>
    </xf>
    <xf numFmtId="0" fontId="9" fillId="0" borderId="0" xfId="0" applyFont="1">
      <alignment vertical="center"/>
    </xf>
    <xf numFmtId="0" fontId="4" fillId="0" borderId="0" xfId="0" applyFont="1" applyFill="1" applyAlignment="1">
      <alignment horizontal="left" vertical="center"/>
    </xf>
    <xf numFmtId="0" fontId="4" fillId="0" borderId="0" xfId="0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38" fontId="4" fillId="0" borderId="6" xfId="1" applyFont="1" applyFill="1" applyBorder="1" applyAlignment="1">
      <alignment horizontal="right" vertical="center"/>
    </xf>
    <xf numFmtId="38" fontId="4" fillId="0" borderId="0" xfId="1" applyFont="1" applyFill="1" applyBorder="1" applyAlignment="1">
      <alignment horizontal="right" vertical="center"/>
    </xf>
    <xf numFmtId="38" fontId="4" fillId="0" borderId="1" xfId="1" applyFont="1" applyBorder="1" applyAlignment="1">
      <alignment horizontal="center" vertical="center"/>
    </xf>
    <xf numFmtId="38" fontId="4" fillId="0" borderId="5" xfId="1" applyFont="1" applyFill="1" applyBorder="1" applyAlignment="1">
      <alignment horizontal="right" vertical="center"/>
    </xf>
    <xf numFmtId="38" fontId="4" fillId="0" borderId="13" xfId="1" applyFont="1" applyFill="1" applyBorder="1" applyAlignment="1">
      <alignment horizontal="right" vertical="center"/>
    </xf>
    <xf numFmtId="38" fontId="1" fillId="0" borderId="0" xfId="1" applyFont="1">
      <alignment vertical="center"/>
    </xf>
    <xf numFmtId="0" fontId="0" fillId="0" borderId="0" xfId="0" applyFont="1">
      <alignment vertical="center"/>
    </xf>
    <xf numFmtId="38" fontId="0" fillId="0" borderId="0" xfId="0" applyNumberFormat="1" applyFo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38" fontId="4" fillId="0" borderId="0" xfId="1" applyFont="1" applyFill="1" applyBorder="1" applyAlignment="1">
      <alignment horizontal="right" vertical="center"/>
    </xf>
    <xf numFmtId="0" fontId="5" fillId="0" borderId="9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38" fontId="4" fillId="0" borderId="0" xfId="0" applyNumberFormat="1" applyFont="1" applyFill="1" applyBorder="1" applyAlignment="1">
      <alignment vertical="center"/>
    </xf>
    <xf numFmtId="38" fontId="4" fillId="0" borderId="0" xfId="1" applyFont="1" applyFill="1" applyBorder="1" applyAlignment="1">
      <alignment vertical="center"/>
    </xf>
    <xf numFmtId="38" fontId="4" fillId="0" borderId="0" xfId="1" applyFont="1" applyBorder="1" applyAlignment="1">
      <alignment horizontal="right" vertical="center"/>
    </xf>
    <xf numFmtId="176" fontId="4" fillId="0" borderId="8" xfId="1" applyNumberFormat="1" applyFont="1" applyBorder="1" applyAlignment="1">
      <alignment horizontal="right" vertical="center"/>
    </xf>
    <xf numFmtId="183" fontId="4" fillId="0" borderId="0" xfId="0" applyNumberFormat="1" applyFont="1" applyBorder="1" applyAlignment="1">
      <alignment horizontal="right" vertical="center"/>
    </xf>
    <xf numFmtId="177" fontId="4" fillId="0" borderId="0" xfId="0" quotePrefix="1" applyNumberFormat="1" applyFont="1" applyBorder="1" applyAlignment="1">
      <alignment horizontal="right" vertical="center"/>
    </xf>
    <xf numFmtId="0" fontId="4" fillId="0" borderId="0" xfId="0" quotePrefix="1" applyFont="1" applyBorder="1" applyAlignment="1">
      <alignment horizontal="right" vertical="center"/>
    </xf>
    <xf numFmtId="183" fontId="4" fillId="0" borderId="0" xfId="0" quotePrefix="1" applyNumberFormat="1" applyFont="1" applyBorder="1" applyAlignment="1">
      <alignment horizontal="right" vertical="center"/>
    </xf>
    <xf numFmtId="38" fontId="4" fillId="0" borderId="8" xfId="1" applyFont="1" applyFill="1" applyBorder="1" applyAlignment="1">
      <alignment vertical="center"/>
    </xf>
    <xf numFmtId="38" fontId="4" fillId="0" borderId="6" xfId="1" applyFont="1" applyFill="1" applyBorder="1" applyAlignment="1">
      <alignment vertical="center"/>
    </xf>
    <xf numFmtId="177" fontId="4" fillId="0" borderId="0" xfId="0" applyNumberFormat="1" applyFont="1" applyFill="1" applyBorder="1" applyAlignment="1">
      <alignment vertical="center"/>
    </xf>
    <xf numFmtId="40" fontId="4" fillId="0" borderId="0" xfId="1" applyNumberFormat="1" applyFont="1" applyFill="1" applyBorder="1" applyAlignment="1">
      <alignment vertical="center"/>
    </xf>
    <xf numFmtId="40" fontId="4" fillId="0" borderId="0" xfId="1" applyNumberFormat="1" applyFont="1" applyFill="1" applyBorder="1" applyAlignment="1">
      <alignment horizontal="right" vertical="center"/>
    </xf>
    <xf numFmtId="40" fontId="4" fillId="0" borderId="0" xfId="1" quotePrefix="1" applyNumberFormat="1" applyFont="1" applyFill="1" applyBorder="1" applyAlignment="1">
      <alignment horizontal="right" vertical="center"/>
    </xf>
    <xf numFmtId="181" fontId="4" fillId="0" borderId="0" xfId="0" applyNumberFormat="1" applyFont="1" applyFill="1" applyBorder="1" applyAlignment="1">
      <alignment vertical="center"/>
    </xf>
    <xf numFmtId="0" fontId="4" fillId="0" borderId="6" xfId="0" applyFont="1" applyFill="1" applyBorder="1" applyAlignment="1">
      <alignment vertical="center"/>
    </xf>
    <xf numFmtId="38" fontId="4" fillId="0" borderId="6" xfId="0" applyNumberFormat="1" applyFont="1" applyFill="1" applyBorder="1" applyAlignment="1">
      <alignment vertical="center"/>
    </xf>
    <xf numFmtId="184" fontId="4" fillId="0" borderId="0" xfId="0" applyNumberFormat="1" applyFont="1" applyFill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3" xfId="0" applyFont="1" applyBorder="1" applyAlignment="1">
      <alignment vertical="center" wrapText="1"/>
    </xf>
    <xf numFmtId="0" fontId="8" fillId="0" borderId="0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4" fillId="0" borderId="3" xfId="0" applyFont="1" applyFill="1" applyBorder="1" applyAlignment="1">
      <alignment horizontal="right" vertical="center"/>
    </xf>
    <xf numFmtId="38" fontId="4" fillId="0" borderId="5" xfId="1" applyFont="1" applyBorder="1" applyAlignment="1">
      <alignment horizontal="right" vertical="center"/>
    </xf>
    <xf numFmtId="0" fontId="11" fillId="0" borderId="0" xfId="0" applyFont="1" applyFill="1" applyAlignment="1">
      <alignment horizontal="right" vertical="center"/>
    </xf>
    <xf numFmtId="0" fontId="11" fillId="0" borderId="0" xfId="0" applyFont="1" applyFill="1">
      <alignment vertical="center"/>
    </xf>
    <xf numFmtId="0" fontId="12" fillId="0" borderId="0" xfId="0" applyFont="1" applyFill="1" applyAlignment="1">
      <alignment horizontal="right" vertical="center"/>
    </xf>
    <xf numFmtId="0" fontId="13" fillId="0" borderId="0" xfId="0" applyFont="1" applyFill="1" applyAlignment="1">
      <alignment horizontal="right" vertical="center"/>
    </xf>
    <xf numFmtId="0" fontId="13" fillId="0" borderId="1" xfId="0" applyFont="1" applyFill="1" applyBorder="1" applyAlignment="1">
      <alignment horizontal="center" vertical="center"/>
    </xf>
    <xf numFmtId="38" fontId="13" fillId="0" borderId="6" xfId="1" applyFont="1" applyFill="1" applyBorder="1" applyAlignment="1">
      <alignment horizontal="right" vertical="center"/>
    </xf>
    <xf numFmtId="38" fontId="13" fillId="0" borderId="0" xfId="1" applyFont="1" applyFill="1" applyBorder="1" applyAlignment="1">
      <alignment horizontal="right" vertical="center"/>
    </xf>
    <xf numFmtId="179" fontId="13" fillId="0" borderId="6" xfId="1" applyNumberFormat="1" applyFont="1" applyFill="1" applyBorder="1" applyAlignment="1">
      <alignment horizontal="right" vertical="center"/>
    </xf>
    <xf numFmtId="179" fontId="13" fillId="0" borderId="0" xfId="1" applyNumberFormat="1" applyFont="1" applyFill="1" applyBorder="1" applyAlignment="1">
      <alignment horizontal="right" vertical="center"/>
    </xf>
    <xf numFmtId="180" fontId="13" fillId="0" borderId="0" xfId="1" applyNumberFormat="1" applyFont="1" applyFill="1" applyBorder="1" applyAlignment="1">
      <alignment horizontal="right" vertical="center"/>
    </xf>
    <xf numFmtId="38" fontId="13" fillId="0" borderId="0" xfId="0" applyNumberFormat="1" applyFont="1" applyFill="1" applyAlignment="1">
      <alignment horizontal="right" vertical="center"/>
    </xf>
    <xf numFmtId="38" fontId="13" fillId="0" borderId="0" xfId="0" applyNumberFormat="1" applyFont="1" applyFill="1">
      <alignment vertical="center"/>
    </xf>
    <xf numFmtId="0" fontId="13" fillId="0" borderId="0" xfId="0" applyFont="1" applyFill="1">
      <alignment vertical="center"/>
    </xf>
    <xf numFmtId="38" fontId="13" fillId="0" borderId="0" xfId="1" applyFont="1" applyFill="1">
      <alignment vertical="center"/>
    </xf>
    <xf numFmtId="177" fontId="4" fillId="0" borderId="5" xfId="0" quotePrefix="1" applyNumberFormat="1" applyFont="1" applyBorder="1" applyAlignment="1">
      <alignment horizontal="right" vertical="center"/>
    </xf>
    <xf numFmtId="183" fontId="4" fillId="0" borderId="5" xfId="0" applyNumberFormat="1" applyFont="1" applyBorder="1" applyAlignment="1">
      <alignment horizontal="right" vertical="center"/>
    </xf>
    <xf numFmtId="0" fontId="0" fillId="0" borderId="0" xfId="0" applyAlignment="1">
      <alignment vertical="center" wrapText="1"/>
    </xf>
    <xf numFmtId="38" fontId="4" fillId="0" borderId="5" xfId="1" applyFont="1" applyFill="1" applyBorder="1" applyAlignment="1">
      <alignment vertical="center"/>
    </xf>
    <xf numFmtId="40" fontId="4" fillId="0" borderId="5" xfId="1" quotePrefix="1" applyNumberFormat="1" applyFont="1" applyFill="1" applyBorder="1" applyAlignment="1">
      <alignment horizontal="right" vertical="center"/>
    </xf>
    <xf numFmtId="40" fontId="4" fillId="0" borderId="5" xfId="1" applyNumberFormat="1" applyFont="1" applyFill="1" applyBorder="1" applyAlignment="1">
      <alignment vertical="center"/>
    </xf>
    <xf numFmtId="177" fontId="4" fillId="0" borderId="5" xfId="0" applyNumberFormat="1" applyFont="1" applyFill="1" applyBorder="1" applyAlignment="1">
      <alignment vertical="center"/>
    </xf>
    <xf numFmtId="0" fontId="4" fillId="0" borderId="3" xfId="0" applyFont="1" applyFill="1" applyBorder="1" applyAlignment="1">
      <alignment horizontal="right" vertical="center"/>
    </xf>
    <xf numFmtId="0" fontId="4" fillId="0" borderId="4" xfId="0" applyFont="1" applyFill="1" applyBorder="1" applyAlignment="1">
      <alignment horizontal="right" vertical="center"/>
    </xf>
    <xf numFmtId="0" fontId="4" fillId="0" borderId="5" xfId="0" applyFont="1" applyFill="1" applyBorder="1" applyAlignment="1">
      <alignment horizontal="right" vertical="center"/>
    </xf>
    <xf numFmtId="0" fontId="4" fillId="0" borderId="3" xfId="0" applyFont="1" applyFill="1" applyBorder="1" applyAlignment="1">
      <alignment horizontal="right" vertical="center"/>
    </xf>
    <xf numFmtId="0" fontId="4" fillId="0" borderId="0" xfId="0" applyFont="1" applyBorder="1" applyAlignment="1">
      <alignment horizontal="right" vertical="center"/>
    </xf>
    <xf numFmtId="184" fontId="4" fillId="0" borderId="0" xfId="1" applyNumberFormat="1" applyFont="1" applyFill="1" applyBorder="1" applyAlignment="1">
      <alignment vertical="center"/>
    </xf>
    <xf numFmtId="181" fontId="4" fillId="0" borderId="0" xfId="1" applyNumberFormat="1" applyFont="1" applyFill="1" applyBorder="1" applyAlignment="1">
      <alignment vertical="center"/>
    </xf>
    <xf numFmtId="0" fontId="4" fillId="0" borderId="3" xfId="0" applyFont="1" applyFill="1" applyBorder="1" applyAlignment="1">
      <alignment horizontal="right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right" vertical="center"/>
    </xf>
    <xf numFmtId="0" fontId="4" fillId="0" borderId="4" xfId="0" applyFont="1" applyBorder="1" applyAlignment="1">
      <alignment horizontal="right" vertical="center"/>
    </xf>
    <xf numFmtId="38" fontId="4" fillId="0" borderId="7" xfId="1" applyFont="1" applyFill="1" applyBorder="1" applyAlignment="1">
      <alignment vertical="center"/>
    </xf>
    <xf numFmtId="38" fontId="4" fillId="0" borderId="8" xfId="1" applyFont="1" applyFill="1" applyBorder="1" applyAlignment="1">
      <alignment horizontal="right" vertical="center"/>
    </xf>
    <xf numFmtId="38" fontId="4" fillId="0" borderId="0" xfId="1" applyFont="1" applyFill="1" applyBorder="1" applyAlignment="1">
      <alignment horizontal="right" vertical="center"/>
    </xf>
    <xf numFmtId="38" fontId="4" fillId="0" borderId="8" xfId="1" applyFont="1" applyBorder="1" applyAlignment="1">
      <alignment horizontal="right" vertical="center"/>
    </xf>
    <xf numFmtId="38" fontId="4" fillId="0" borderId="5" xfId="1" applyFont="1" applyBorder="1" applyAlignment="1">
      <alignment horizontal="right" vertical="center"/>
    </xf>
    <xf numFmtId="38" fontId="4" fillId="0" borderId="13" xfId="1" applyFont="1" applyFill="1" applyBorder="1" applyAlignment="1">
      <alignment horizontal="right" vertical="center"/>
    </xf>
    <xf numFmtId="0" fontId="4" fillId="0" borderId="0" xfId="0" applyFont="1" applyBorder="1" applyAlignment="1">
      <alignment horizontal="right" vertical="center"/>
    </xf>
    <xf numFmtId="38" fontId="4" fillId="0" borderId="0" xfId="1" applyFont="1" applyBorder="1" applyAlignment="1">
      <alignment horizontal="right" vertical="center"/>
    </xf>
    <xf numFmtId="40" fontId="13" fillId="0" borderId="0" xfId="1" applyNumberFormat="1" applyFont="1" applyFill="1" applyBorder="1" applyAlignment="1">
      <alignment horizontal="right" vertical="center" wrapText="1"/>
    </xf>
    <xf numFmtId="40" fontId="13" fillId="0" borderId="0" xfId="1" applyNumberFormat="1" applyFont="1" applyFill="1" applyBorder="1" applyAlignment="1">
      <alignment horizontal="right" vertical="center"/>
    </xf>
    <xf numFmtId="176" fontId="13" fillId="0" borderId="0" xfId="1" applyNumberFormat="1" applyFont="1" applyFill="1" applyBorder="1" applyAlignment="1">
      <alignment horizontal="right" vertical="center"/>
    </xf>
    <xf numFmtId="0" fontId="4" fillId="0" borderId="13" xfId="0" applyFont="1" applyFill="1" applyBorder="1" applyAlignment="1">
      <alignment horizontal="right" vertical="center"/>
    </xf>
    <xf numFmtId="38" fontId="4" fillId="0" borderId="8" xfId="1" applyFont="1" applyFill="1" applyBorder="1" applyAlignment="1">
      <alignment horizontal="right" vertical="center"/>
    </xf>
    <xf numFmtId="38" fontId="4" fillId="0" borderId="0" xfId="1" applyFont="1" applyFill="1" applyBorder="1" applyAlignment="1">
      <alignment horizontal="right" vertical="center"/>
    </xf>
    <xf numFmtId="0" fontId="4" fillId="0" borderId="3" xfId="0" applyFont="1" applyFill="1" applyBorder="1" applyAlignment="1">
      <alignment horizontal="right" vertical="center"/>
    </xf>
    <xf numFmtId="38" fontId="14" fillId="0" borderId="0" xfId="1" applyFont="1" applyBorder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38" fontId="4" fillId="0" borderId="0" xfId="1" applyFont="1" applyFill="1" applyBorder="1" applyAlignment="1">
      <alignment horizontal="right" vertical="center"/>
    </xf>
    <xf numFmtId="38" fontId="4" fillId="0" borderId="6" xfId="1" applyFont="1" applyFill="1" applyBorder="1" applyAlignment="1">
      <alignment horizontal="right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vertical="center" wrapText="1"/>
    </xf>
    <xf numFmtId="0" fontId="1" fillId="0" borderId="0" xfId="0" applyFont="1" applyBorder="1" applyAlignment="1">
      <alignment vertical="center"/>
    </xf>
    <xf numFmtId="38" fontId="4" fillId="0" borderId="5" xfId="1" applyFont="1" applyBorder="1" applyAlignment="1">
      <alignment vertical="center"/>
    </xf>
    <xf numFmtId="0" fontId="4" fillId="0" borderId="3" xfId="0" applyFont="1" applyFill="1" applyBorder="1" applyAlignment="1">
      <alignment horizontal="right" vertical="center"/>
    </xf>
    <xf numFmtId="186" fontId="0" fillId="0" borderId="0" xfId="0" applyNumberFormat="1">
      <alignment vertical="center"/>
    </xf>
    <xf numFmtId="38" fontId="13" fillId="0" borderId="6" xfId="1" applyFont="1" applyFill="1" applyBorder="1" applyAlignment="1">
      <alignment vertical="center"/>
    </xf>
    <xf numFmtId="38" fontId="13" fillId="0" borderId="0" xfId="1" applyFont="1" applyFill="1" applyBorder="1" applyAlignment="1">
      <alignment vertical="center"/>
    </xf>
    <xf numFmtId="181" fontId="13" fillId="0" borderId="0" xfId="1" applyNumberFormat="1" applyFont="1" applyFill="1" applyBorder="1" applyAlignment="1">
      <alignment vertical="center"/>
    </xf>
    <xf numFmtId="184" fontId="13" fillId="0" borderId="0" xfId="1" applyNumberFormat="1" applyFont="1" applyFill="1" applyBorder="1" applyAlignment="1">
      <alignment vertical="center"/>
    </xf>
    <xf numFmtId="179" fontId="13" fillId="0" borderId="7" xfId="1" applyNumberFormat="1" applyFont="1" applyFill="1" applyBorder="1" applyAlignment="1">
      <alignment horizontal="right" vertical="center"/>
    </xf>
    <xf numFmtId="180" fontId="13" fillId="0" borderId="5" xfId="1" applyNumberFormat="1" applyFont="1" applyFill="1" applyBorder="1" applyAlignment="1">
      <alignment horizontal="right" vertical="center"/>
    </xf>
    <xf numFmtId="40" fontId="13" fillId="0" borderId="5" xfId="1" applyNumberFormat="1" applyFont="1" applyFill="1" applyBorder="1" applyAlignment="1">
      <alignment horizontal="right" vertical="center" wrapText="1"/>
    </xf>
    <xf numFmtId="40" fontId="13" fillId="0" borderId="5" xfId="1" applyNumberFormat="1" applyFont="1" applyFill="1" applyBorder="1" applyAlignment="1">
      <alignment horizontal="right" vertical="center"/>
    </xf>
    <xf numFmtId="176" fontId="13" fillId="0" borderId="5" xfId="1" applyNumberFormat="1" applyFont="1" applyFill="1" applyBorder="1" applyAlignment="1">
      <alignment horizontal="right" vertical="center"/>
    </xf>
    <xf numFmtId="181" fontId="4" fillId="0" borderId="5" xfId="1" applyNumberFormat="1" applyFont="1" applyFill="1" applyBorder="1" applyAlignment="1">
      <alignment vertical="center"/>
    </xf>
    <xf numFmtId="184" fontId="4" fillId="0" borderId="5" xfId="1" applyNumberFormat="1" applyFont="1" applyFill="1" applyBorder="1" applyAlignment="1">
      <alignment vertical="center"/>
    </xf>
    <xf numFmtId="0" fontId="13" fillId="0" borderId="3" xfId="0" applyFont="1" applyFill="1" applyBorder="1" applyAlignment="1">
      <alignment horizontal="right" vertical="center"/>
    </xf>
    <xf numFmtId="185" fontId="13" fillId="0" borderId="9" xfId="0" applyNumberFormat="1" applyFont="1" applyFill="1" applyBorder="1" applyAlignment="1">
      <alignment horizontal="right" vertical="center"/>
    </xf>
    <xf numFmtId="185" fontId="13" fillId="0" borderId="3" xfId="0" applyNumberFormat="1" applyFont="1" applyFill="1" applyBorder="1" applyAlignment="1">
      <alignment horizontal="right" vertical="center"/>
    </xf>
    <xf numFmtId="0" fontId="13" fillId="0" borderId="3" xfId="0" applyFont="1" applyFill="1" applyBorder="1" applyAlignment="1">
      <alignment horizontal="right" vertical="center" wrapText="1"/>
    </xf>
    <xf numFmtId="0" fontId="11" fillId="0" borderId="3" xfId="0" applyFont="1" applyFill="1" applyBorder="1" applyAlignment="1">
      <alignment horizontal="right" vertical="center"/>
    </xf>
    <xf numFmtId="0" fontId="13" fillId="0" borderId="0" xfId="0" applyFont="1" applyFill="1" applyAlignment="1">
      <alignment vertical="center"/>
    </xf>
    <xf numFmtId="0" fontId="11" fillId="0" borderId="0" xfId="0" applyFont="1" applyFill="1" applyAlignment="1">
      <alignment vertical="center"/>
    </xf>
    <xf numFmtId="0" fontId="13" fillId="0" borderId="8" xfId="0" applyFont="1" applyFill="1" applyBorder="1" applyAlignment="1">
      <alignment horizontal="left" vertical="center"/>
    </xf>
    <xf numFmtId="0" fontId="13" fillId="0" borderId="0" xfId="0" applyFont="1" applyFill="1" applyBorder="1" applyAlignment="1">
      <alignment horizontal="left" vertical="center"/>
    </xf>
    <xf numFmtId="0" fontId="10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right" vertical="center"/>
    </xf>
    <xf numFmtId="0" fontId="13" fillId="0" borderId="1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right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left" vertical="center"/>
    </xf>
    <xf numFmtId="0" fontId="13" fillId="0" borderId="9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  <xf numFmtId="0" fontId="13" fillId="0" borderId="10" xfId="0" applyFont="1" applyFill="1" applyBorder="1" applyAlignment="1">
      <alignment horizontal="center" vertical="center"/>
    </xf>
    <xf numFmtId="0" fontId="13" fillId="0" borderId="14" xfId="0" applyFont="1" applyFill="1" applyBorder="1" applyAlignment="1">
      <alignment horizontal="center" vertical="center"/>
    </xf>
    <xf numFmtId="0" fontId="13" fillId="0" borderId="13" xfId="0" applyFont="1" applyFill="1" applyBorder="1" applyAlignment="1">
      <alignment horizontal="center" vertical="center"/>
    </xf>
    <xf numFmtId="0" fontId="13" fillId="0" borderId="12" xfId="0" applyFont="1" applyFill="1" applyBorder="1" applyAlignment="1">
      <alignment horizontal="center" vertical="center"/>
    </xf>
    <xf numFmtId="0" fontId="12" fillId="0" borderId="0" xfId="0" applyFont="1" applyFill="1" applyAlignment="1">
      <alignment horizontal="left" vertical="center"/>
    </xf>
    <xf numFmtId="0" fontId="0" fillId="0" borderId="0" xfId="0" applyAlignment="1">
      <alignment horizontal="right" vertical="center"/>
    </xf>
    <xf numFmtId="0" fontId="4" fillId="0" borderId="1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5" xfId="0" applyFont="1" applyBorder="1" applyAlignment="1">
      <alignment horizontal="right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Fill="1" applyBorder="1" applyAlignment="1">
      <alignment horizontal="left" vertical="center"/>
    </xf>
    <xf numFmtId="0" fontId="4" fillId="0" borderId="12" xfId="0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38" fontId="4" fillId="0" borderId="15" xfId="1" applyFont="1" applyFill="1" applyBorder="1" applyAlignment="1">
      <alignment horizontal="center" vertical="center"/>
    </xf>
    <xf numFmtId="38" fontId="4" fillId="0" borderId="6" xfId="1" applyFont="1" applyFill="1" applyBorder="1" applyAlignment="1">
      <alignment horizontal="center" vertical="center"/>
    </xf>
    <xf numFmtId="38" fontId="4" fillId="0" borderId="8" xfId="1" applyFont="1" applyFill="1" applyBorder="1" applyAlignment="1">
      <alignment horizontal="center" vertical="center"/>
    </xf>
    <xf numFmtId="38" fontId="4" fillId="0" borderId="0" xfId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38" fontId="4" fillId="0" borderId="8" xfId="1" applyFont="1" applyFill="1" applyBorder="1" applyAlignment="1">
      <alignment horizontal="right" vertical="center"/>
    </xf>
    <xf numFmtId="38" fontId="4" fillId="0" borderId="0" xfId="1" applyFont="1" applyFill="1" applyAlignment="1">
      <alignment horizontal="right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38" fontId="4" fillId="0" borderId="0" xfId="1" applyFont="1" applyFill="1" applyBorder="1" applyAlignment="1">
      <alignment horizontal="right" vertical="center"/>
    </xf>
    <xf numFmtId="38" fontId="4" fillId="0" borderId="5" xfId="1" applyFont="1" applyFill="1" applyBorder="1" applyAlignment="1">
      <alignment horizontal="right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38" fontId="4" fillId="0" borderId="6" xfId="1" applyFont="1" applyFill="1" applyBorder="1" applyAlignment="1">
      <alignment horizontal="right" vertical="center"/>
    </xf>
    <xf numFmtId="38" fontId="4" fillId="0" borderId="7" xfId="1" applyFont="1" applyFill="1" applyBorder="1" applyAlignment="1">
      <alignment horizontal="right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38" fontId="4" fillId="0" borderId="8" xfId="1" applyFont="1" applyBorder="1" applyAlignment="1">
      <alignment horizontal="right" vertical="center"/>
    </xf>
    <xf numFmtId="38" fontId="4" fillId="0" borderId="5" xfId="1" applyFont="1" applyBorder="1" applyAlignment="1">
      <alignment horizontal="right" vertical="center"/>
    </xf>
    <xf numFmtId="38" fontId="4" fillId="0" borderId="0" xfId="1" applyFont="1" applyAlignment="1">
      <alignment horizontal="right" vertical="center"/>
    </xf>
    <xf numFmtId="38" fontId="4" fillId="0" borderId="6" xfId="1" applyFont="1" applyBorder="1" applyAlignment="1">
      <alignment horizontal="right" vertical="center"/>
    </xf>
    <xf numFmtId="38" fontId="4" fillId="0" borderId="7" xfId="1" applyFont="1" applyBorder="1" applyAlignment="1">
      <alignment horizontal="right" vertical="center"/>
    </xf>
    <xf numFmtId="0" fontId="4" fillId="0" borderId="0" xfId="0" applyFont="1" applyFill="1" applyAlignment="1">
      <alignment horizontal="right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right" vertical="center"/>
    </xf>
    <xf numFmtId="0" fontId="4" fillId="0" borderId="8" xfId="0" applyFont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3" fontId="4" fillId="0" borderId="15" xfId="0" applyNumberFormat="1" applyFont="1" applyFill="1" applyBorder="1" applyAlignment="1">
      <alignment horizontal="right" vertical="center"/>
    </xf>
    <xf numFmtId="3" fontId="4" fillId="0" borderId="8" xfId="0" applyNumberFormat="1" applyFont="1" applyFill="1" applyBorder="1" applyAlignment="1">
      <alignment horizontal="right" vertical="center"/>
    </xf>
    <xf numFmtId="3" fontId="4" fillId="0" borderId="6" xfId="0" applyNumberFormat="1" applyFont="1" applyFill="1" applyBorder="1" applyAlignment="1">
      <alignment horizontal="right" vertical="center"/>
    </xf>
    <xf numFmtId="3" fontId="4" fillId="0" borderId="0" xfId="0" applyNumberFormat="1" applyFont="1" applyFill="1" applyBorder="1" applyAlignment="1">
      <alignment horizontal="right" vertical="center"/>
    </xf>
    <xf numFmtId="0" fontId="4" fillId="0" borderId="3" xfId="0" applyFont="1" applyFill="1" applyBorder="1" applyAlignment="1">
      <alignment horizontal="right" vertical="center"/>
    </xf>
    <xf numFmtId="3" fontId="4" fillId="0" borderId="0" xfId="0" applyNumberFormat="1" applyFont="1" applyFill="1" applyAlignment="1">
      <alignment horizontal="right" vertical="center"/>
    </xf>
    <xf numFmtId="0" fontId="4" fillId="0" borderId="0" xfId="0" applyFont="1" applyFill="1" applyBorder="1" applyAlignment="1">
      <alignment horizontal="right" vertical="center"/>
    </xf>
    <xf numFmtId="0" fontId="4" fillId="0" borderId="0" xfId="0" quotePrefix="1" applyFont="1" applyFill="1" applyAlignment="1">
      <alignment horizontal="right" vertical="center"/>
    </xf>
    <xf numFmtId="0" fontId="4" fillId="0" borderId="0" xfId="0" quotePrefix="1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4" xfId="0" applyFont="1" applyFill="1" applyBorder="1" applyAlignment="1">
      <alignment horizontal="right" vertical="center"/>
    </xf>
    <xf numFmtId="3" fontId="4" fillId="0" borderId="7" xfId="0" applyNumberFormat="1" applyFont="1" applyFill="1" applyBorder="1" applyAlignment="1">
      <alignment horizontal="right" vertical="center"/>
    </xf>
    <xf numFmtId="3" fontId="4" fillId="0" borderId="5" xfId="0" applyNumberFormat="1" applyFont="1" applyFill="1" applyBorder="1" applyAlignment="1">
      <alignment horizontal="right" vertical="center"/>
    </xf>
    <xf numFmtId="183" fontId="4" fillId="0" borderId="0" xfId="0" applyNumberFormat="1" applyFont="1" applyFill="1" applyAlignment="1">
      <alignment horizontal="right" vertical="center"/>
    </xf>
    <xf numFmtId="0" fontId="4" fillId="0" borderId="5" xfId="0" quotePrefix="1" applyFont="1" applyFill="1" applyBorder="1" applyAlignment="1">
      <alignment horizontal="right" vertical="center"/>
    </xf>
    <xf numFmtId="0" fontId="4" fillId="0" borderId="0" xfId="0" quotePrefix="1" applyFont="1" applyFill="1" applyBorder="1" applyAlignment="1">
      <alignment horizontal="right" vertical="center"/>
    </xf>
    <xf numFmtId="0" fontId="4" fillId="0" borderId="5" xfId="0" applyNumberFormat="1" applyFont="1" applyFill="1" applyBorder="1" applyAlignment="1">
      <alignment horizontal="right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38" fontId="4" fillId="0" borderId="13" xfId="1" applyFont="1" applyFill="1" applyBorder="1" applyAlignment="1">
      <alignment horizontal="right" vertical="center"/>
    </xf>
    <xf numFmtId="38" fontId="4" fillId="0" borderId="13" xfId="1" applyFont="1" applyBorder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4" fillId="0" borderId="9" xfId="0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0" fontId="4" fillId="0" borderId="4" xfId="0" applyFont="1" applyBorder="1" applyAlignment="1">
      <alignment horizontal="right" vertical="center"/>
    </xf>
    <xf numFmtId="38" fontId="4" fillId="0" borderId="0" xfId="1" applyFont="1" applyBorder="1" applyAlignment="1">
      <alignment horizontal="right" vertical="center"/>
    </xf>
    <xf numFmtId="0" fontId="4" fillId="0" borderId="0" xfId="0" applyFont="1" applyBorder="1" applyAlignment="1">
      <alignment horizontal="right" vertical="center"/>
    </xf>
    <xf numFmtId="3" fontId="4" fillId="0" borderId="6" xfId="0" applyNumberFormat="1" applyFont="1" applyBorder="1" applyAlignment="1">
      <alignment horizontal="right" vertical="center"/>
    </xf>
    <xf numFmtId="3" fontId="4" fillId="0" borderId="0" xfId="0" applyNumberFormat="1" applyFont="1" applyBorder="1" applyAlignment="1">
      <alignment horizontal="right" vertical="center"/>
    </xf>
    <xf numFmtId="3" fontId="4" fillId="0" borderId="0" xfId="0" applyNumberFormat="1" applyFont="1" applyAlignment="1">
      <alignment horizontal="right" vertical="center"/>
    </xf>
    <xf numFmtId="0" fontId="4" fillId="0" borderId="13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176" fontId="4" fillId="0" borderId="0" xfId="1" applyNumberFormat="1" applyFont="1" applyFill="1" applyBorder="1" applyAlignment="1">
      <alignment horizontal="right" vertical="center"/>
    </xf>
    <xf numFmtId="176" fontId="4" fillId="0" borderId="5" xfId="1" applyNumberFormat="1" applyFont="1" applyFill="1" applyBorder="1" applyAlignment="1">
      <alignment horizontal="right" vertical="center"/>
    </xf>
    <xf numFmtId="182" fontId="4" fillId="0" borderId="5" xfId="0" applyNumberFormat="1" applyFont="1" applyFill="1" applyBorder="1" applyAlignment="1">
      <alignment horizontal="right" vertical="center"/>
    </xf>
    <xf numFmtId="182" fontId="4" fillId="0" borderId="0" xfId="0" applyNumberFormat="1" applyFont="1" applyFill="1" applyBorder="1" applyAlignment="1">
      <alignment horizontal="right" vertical="center"/>
    </xf>
    <xf numFmtId="0" fontId="4" fillId="0" borderId="5" xfId="0" applyFont="1" applyBorder="1" applyAlignment="1">
      <alignment horizontal="left" vertical="center"/>
    </xf>
    <xf numFmtId="38" fontId="4" fillId="0" borderId="15" xfId="1" applyFont="1" applyFill="1" applyBorder="1" applyAlignment="1">
      <alignment horizontal="right" vertical="center"/>
    </xf>
    <xf numFmtId="0" fontId="4" fillId="0" borderId="8" xfId="0" quotePrefix="1" applyFont="1" applyFill="1" applyBorder="1" applyAlignment="1">
      <alignment horizontal="right" vertical="center"/>
    </xf>
    <xf numFmtId="176" fontId="4" fillId="0" borderId="8" xfId="1" applyNumberFormat="1" applyFont="1" applyFill="1" applyBorder="1" applyAlignment="1">
      <alignment horizontal="right" vertical="center"/>
    </xf>
    <xf numFmtId="182" fontId="4" fillId="0" borderId="8" xfId="0" applyNumberFormat="1" applyFont="1" applyFill="1" applyBorder="1" applyAlignment="1">
      <alignment horizontal="right" vertical="center"/>
    </xf>
    <xf numFmtId="38" fontId="4" fillId="0" borderId="3" xfId="1" applyFont="1" applyBorder="1" applyAlignment="1">
      <alignment horizontal="center" vertical="center"/>
    </xf>
    <xf numFmtId="38" fontId="4" fillId="0" borderId="4" xfId="1" applyFont="1" applyBorder="1" applyAlignment="1">
      <alignment horizontal="center" vertical="center"/>
    </xf>
    <xf numFmtId="38" fontId="4" fillId="0" borderId="9" xfId="1" applyFont="1" applyBorder="1" applyAlignment="1">
      <alignment horizontal="center" vertical="center"/>
    </xf>
    <xf numFmtId="38" fontId="4" fillId="0" borderId="15" xfId="1" applyFont="1" applyBorder="1" applyAlignment="1">
      <alignment horizontal="right" vertical="center"/>
    </xf>
    <xf numFmtId="0" fontId="1" fillId="0" borderId="0" xfId="0" applyFont="1" applyBorder="1" applyAlignment="1">
      <alignment horizontal="right" vertical="center"/>
    </xf>
    <xf numFmtId="38" fontId="4" fillId="0" borderId="12" xfId="1" applyFont="1" applyBorder="1" applyAlignment="1">
      <alignment horizontal="center" vertical="center"/>
    </xf>
    <xf numFmtId="38" fontId="4" fillId="0" borderId="1" xfId="1" applyFont="1" applyBorder="1" applyAlignment="1">
      <alignment horizontal="center" vertical="center" wrapText="1"/>
    </xf>
    <xf numFmtId="38" fontId="4" fillId="0" borderId="1" xfId="1" applyFont="1" applyBorder="1" applyAlignment="1">
      <alignment horizontal="center" vertical="center"/>
    </xf>
    <xf numFmtId="38" fontId="4" fillId="0" borderId="2" xfId="1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0" fillId="0" borderId="0" xfId="0" applyFont="1" applyAlignment="1">
      <alignment vertical="center"/>
    </xf>
    <xf numFmtId="0" fontId="4" fillId="0" borderId="8" xfId="0" applyFont="1" applyBorder="1" applyAlignment="1">
      <alignment horizontal="left" vertical="center"/>
    </xf>
    <xf numFmtId="0" fontId="0" fillId="0" borderId="0" xfId="0" applyFont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mruColors>
      <color rgb="FFB2CCEC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3774651811466871"/>
          <c:y val="4.2144878515010253E-2"/>
          <c:w val="0.54214991791876699"/>
          <c:h val="0.85777431425858852"/>
        </c:manualLayout>
      </c:layout>
      <c:barChart>
        <c:barDir val="bar"/>
        <c:grouping val="clustered"/>
        <c:varyColors val="0"/>
        <c:ser>
          <c:idx val="0"/>
          <c:order val="0"/>
          <c:spPr>
            <a:noFill/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'10'!$H$31:$H$51</c:f>
              <c:numCache>
                <c:formatCode>#,##0_);[Red]\(#,##0\)</c:formatCode>
                <c:ptCount val="21"/>
                <c:pt idx="0">
                  <c:v>860</c:v>
                </c:pt>
                <c:pt idx="1">
                  <c:v>1047</c:v>
                </c:pt>
                <c:pt idx="2">
                  <c:v>1196</c:v>
                </c:pt>
                <c:pt idx="3">
                  <c:v>1091</c:v>
                </c:pt>
                <c:pt idx="4">
                  <c:v>768</c:v>
                </c:pt>
                <c:pt idx="5">
                  <c:v>934</c:v>
                </c:pt>
                <c:pt idx="6">
                  <c:v>1113</c:v>
                </c:pt>
                <c:pt idx="7">
                  <c:v>1506</c:v>
                </c:pt>
                <c:pt idx="8">
                  <c:v>1918</c:v>
                </c:pt>
                <c:pt idx="9">
                  <c:v>1733</c:v>
                </c:pt>
                <c:pt idx="10">
                  <c:v>1402</c:v>
                </c:pt>
                <c:pt idx="11">
                  <c:v>1578</c:v>
                </c:pt>
                <c:pt idx="12">
                  <c:v>1893</c:v>
                </c:pt>
                <c:pt idx="13">
                  <c:v>2601</c:v>
                </c:pt>
                <c:pt idx="14">
                  <c:v>2388</c:v>
                </c:pt>
                <c:pt idx="15">
                  <c:v>1701</c:v>
                </c:pt>
                <c:pt idx="16">
                  <c:v>1408</c:v>
                </c:pt>
                <c:pt idx="17">
                  <c:v>1008</c:v>
                </c:pt>
                <c:pt idx="18">
                  <c:v>550</c:v>
                </c:pt>
                <c:pt idx="19">
                  <c:v>172</c:v>
                </c:pt>
                <c:pt idx="20">
                  <c:v>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E6-454E-9970-DA0333F291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21324288"/>
        <c:axId val="121325824"/>
      </c:barChart>
      <c:catAx>
        <c:axId val="121324288"/>
        <c:scaling>
          <c:orientation val="minMax"/>
        </c:scaling>
        <c:delete val="1"/>
        <c:axPos val="l"/>
        <c:majorTickMark val="out"/>
        <c:minorTickMark val="none"/>
        <c:tickLblPos val="none"/>
        <c:crossAx val="121325824"/>
        <c:crossesAt val="0"/>
        <c:auto val="1"/>
        <c:lblAlgn val="ctr"/>
        <c:lblOffset val="100"/>
        <c:noMultiLvlLbl val="0"/>
      </c:catAx>
      <c:valAx>
        <c:axId val="121325824"/>
        <c:scaling>
          <c:orientation val="minMax"/>
          <c:max val="3000"/>
        </c:scaling>
        <c:delete val="0"/>
        <c:axPos val="b"/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21324288"/>
        <c:crosses val="autoZero"/>
        <c:crossBetween val="between"/>
        <c:majorUnit val="1000"/>
        <c:minorUnit val="1000"/>
        <c:dispUnits>
          <c:builtInUnit val="thousands"/>
        </c:dispUnits>
      </c:valAx>
      <c:spPr>
        <a:noFill/>
        <a:ln w="12700">
          <a:solidFill>
            <a:srgbClr val="FFFFFF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525895530664412"/>
          <c:y val="3.4705407586763742E-2"/>
          <c:w val="0.60563588535667401"/>
          <c:h val="0.86198547215496768"/>
        </c:manualLayout>
      </c:layout>
      <c:barChart>
        <c:barDir val="bar"/>
        <c:grouping val="clustered"/>
        <c:varyColors val="0"/>
        <c:ser>
          <c:idx val="0"/>
          <c:order val="0"/>
          <c:spPr>
            <a:noFill/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'10'!$G$31:$G$51</c:f>
              <c:numCache>
                <c:formatCode>#,##0_);[Red]\(#,##0\)</c:formatCode>
                <c:ptCount val="21"/>
                <c:pt idx="0">
                  <c:v>909</c:v>
                </c:pt>
                <c:pt idx="1">
                  <c:v>1104</c:v>
                </c:pt>
                <c:pt idx="2">
                  <c:v>1254</c:v>
                </c:pt>
                <c:pt idx="3">
                  <c:v>1143</c:v>
                </c:pt>
                <c:pt idx="4">
                  <c:v>894</c:v>
                </c:pt>
                <c:pt idx="5">
                  <c:v>1057</c:v>
                </c:pt>
                <c:pt idx="6">
                  <c:v>1118</c:v>
                </c:pt>
                <c:pt idx="7">
                  <c:v>1443</c:v>
                </c:pt>
                <c:pt idx="8">
                  <c:v>1939</c:v>
                </c:pt>
                <c:pt idx="9">
                  <c:v>1501</c:v>
                </c:pt>
                <c:pt idx="10">
                  <c:v>1390</c:v>
                </c:pt>
                <c:pt idx="11">
                  <c:v>1462</c:v>
                </c:pt>
                <c:pt idx="12">
                  <c:v>1734</c:v>
                </c:pt>
                <c:pt idx="13">
                  <c:v>2122</c:v>
                </c:pt>
                <c:pt idx="14">
                  <c:v>2287</c:v>
                </c:pt>
                <c:pt idx="15">
                  <c:v>1408</c:v>
                </c:pt>
                <c:pt idx="16">
                  <c:v>884</c:v>
                </c:pt>
                <c:pt idx="17">
                  <c:v>499</c:v>
                </c:pt>
                <c:pt idx="18">
                  <c:v>184</c:v>
                </c:pt>
                <c:pt idx="19">
                  <c:v>29</c:v>
                </c:pt>
                <c:pt idx="20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FB-454F-8400-CE30A536F1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21350400"/>
        <c:axId val="121356288"/>
      </c:barChart>
      <c:catAx>
        <c:axId val="121350400"/>
        <c:scaling>
          <c:orientation val="minMax"/>
        </c:scaling>
        <c:delete val="1"/>
        <c:axPos val="r"/>
        <c:majorTickMark val="out"/>
        <c:minorTickMark val="none"/>
        <c:tickLblPos val="none"/>
        <c:crossAx val="121356288"/>
        <c:crossesAt val="0"/>
        <c:auto val="1"/>
        <c:lblAlgn val="ctr"/>
        <c:lblOffset val="100"/>
        <c:noMultiLvlLbl val="0"/>
      </c:catAx>
      <c:valAx>
        <c:axId val="121356288"/>
        <c:scaling>
          <c:orientation val="maxMin"/>
          <c:max val="3000"/>
        </c:scaling>
        <c:delete val="0"/>
        <c:axPos val="b"/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21350400"/>
        <c:crosses val="autoZero"/>
        <c:crossBetween val="between"/>
        <c:majorUnit val="1000"/>
        <c:minorUnit val="1000"/>
        <c:dispUnits>
          <c:builtInUnit val="thousands"/>
        </c:dispUnits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3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noFill/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21"/>
              <c:pt idx="0">
                <c:v>1325</c:v>
              </c:pt>
              <c:pt idx="1">
                <c:v>1378</c:v>
              </c:pt>
              <c:pt idx="2">
                <c:v>1650</c:v>
              </c:pt>
              <c:pt idx="3">
                <c:v>1738</c:v>
              </c:pt>
              <c:pt idx="4">
                <c:v>1503</c:v>
              </c:pt>
              <c:pt idx="5">
                <c:v>1411</c:v>
              </c:pt>
              <c:pt idx="6">
                <c:v>1352</c:v>
              </c:pt>
              <c:pt idx="7">
                <c:v>1465</c:v>
              </c:pt>
              <c:pt idx="8">
                <c:v>1896</c:v>
              </c:pt>
              <c:pt idx="9">
                <c:v>2361</c:v>
              </c:pt>
              <c:pt idx="10">
                <c:v>2840</c:v>
              </c:pt>
              <c:pt idx="11">
                <c:v>1964</c:v>
              </c:pt>
              <c:pt idx="12">
                <c:v>1604</c:v>
              </c:pt>
              <c:pt idx="13">
                <c:v>1405</c:v>
              </c:pt>
              <c:pt idx="14">
                <c:v>1000</c:v>
              </c:pt>
              <c:pt idx="15">
                <c:v>669</c:v>
              </c:pt>
              <c:pt idx="16">
                <c:v>465</c:v>
              </c:pt>
              <c:pt idx="17">
                <c:v>194</c:v>
              </c:pt>
              <c:pt idx="18">
                <c:v>61</c:v>
              </c:pt>
              <c:pt idx="19">
                <c:v>8</c:v>
              </c:pt>
              <c:pt idx="2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3CE1-4E1F-B776-B76022862F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23354496"/>
        <c:axId val="123360384"/>
      </c:barChart>
      <c:catAx>
        <c:axId val="123354496"/>
        <c:scaling>
          <c:orientation val="minMax"/>
        </c:scaling>
        <c:delete val="1"/>
        <c:axPos val="r"/>
        <c:majorTickMark val="out"/>
        <c:minorTickMark val="none"/>
        <c:tickLblPos val="none"/>
        <c:crossAx val="123360384"/>
        <c:crossesAt val="0"/>
        <c:auto val="1"/>
        <c:lblAlgn val="ctr"/>
        <c:lblOffset val="100"/>
        <c:noMultiLvlLbl val="0"/>
      </c:catAx>
      <c:valAx>
        <c:axId val="123360384"/>
        <c:scaling>
          <c:orientation val="maxMin"/>
          <c:max val="3000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4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23354496"/>
        <c:crosses val="autoZero"/>
        <c:crossBetween val="between"/>
        <c:majorUnit val="1000"/>
        <c:minorUnit val="1000"/>
        <c:dispUnits>
          <c:builtInUnit val="thousands"/>
        </c:dispUnits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noFill/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21"/>
              <c:pt idx="0">
                <c:v>1174</c:v>
              </c:pt>
              <c:pt idx="1">
                <c:v>1331</c:v>
              </c:pt>
              <c:pt idx="2">
                <c:v>1619</c:v>
              </c:pt>
              <c:pt idx="3">
                <c:v>1669</c:v>
              </c:pt>
              <c:pt idx="4">
                <c:v>1857</c:v>
              </c:pt>
              <c:pt idx="5">
                <c:v>1723</c:v>
              </c:pt>
              <c:pt idx="6">
                <c:v>1437</c:v>
              </c:pt>
              <c:pt idx="7">
                <c:v>1564</c:v>
              </c:pt>
              <c:pt idx="8">
                <c:v>1941</c:v>
              </c:pt>
              <c:pt idx="9">
                <c:v>2756</c:v>
              </c:pt>
              <c:pt idx="10">
                <c:v>2619</c:v>
              </c:pt>
              <c:pt idx="11">
                <c:v>1928</c:v>
              </c:pt>
              <c:pt idx="12">
                <c:v>1867</c:v>
              </c:pt>
              <c:pt idx="13">
                <c:v>1629</c:v>
              </c:pt>
              <c:pt idx="14">
                <c:v>1398</c:v>
              </c:pt>
              <c:pt idx="15">
                <c:v>1106</c:v>
              </c:pt>
              <c:pt idx="16">
                <c:v>877</c:v>
              </c:pt>
              <c:pt idx="17">
                <c:v>434</c:v>
              </c:pt>
              <c:pt idx="18">
                <c:v>150</c:v>
              </c:pt>
              <c:pt idx="19">
                <c:v>36</c:v>
              </c:pt>
              <c:pt idx="20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C8C5-4536-A63D-9013F25EE0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23384576"/>
        <c:axId val="123386112"/>
      </c:barChart>
      <c:catAx>
        <c:axId val="123384576"/>
        <c:scaling>
          <c:orientation val="minMax"/>
        </c:scaling>
        <c:delete val="1"/>
        <c:axPos val="l"/>
        <c:majorTickMark val="out"/>
        <c:minorTickMark val="none"/>
        <c:tickLblPos val="none"/>
        <c:crossAx val="123386112"/>
        <c:crossesAt val="0"/>
        <c:auto val="1"/>
        <c:lblAlgn val="ctr"/>
        <c:lblOffset val="100"/>
        <c:noMultiLvlLbl val="0"/>
      </c:catAx>
      <c:valAx>
        <c:axId val="123386112"/>
        <c:scaling>
          <c:orientation val="minMax"/>
          <c:max val="3000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4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23384576"/>
        <c:crosses val="autoZero"/>
        <c:crossBetween val="between"/>
        <c:majorUnit val="1000"/>
        <c:minorUnit val="1000"/>
        <c:dispUnits>
          <c:builtInUnit val="thousands"/>
        </c:dispUnits>
      </c:valAx>
      <c:spPr>
        <a:noFill/>
        <a:ln w="12700">
          <a:solidFill>
            <a:srgbClr val="FFFFFF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282174893481009"/>
          <c:y val="1.6395572931006002E-2"/>
          <c:w val="0.59969268328828884"/>
          <c:h val="0.88008137352959637"/>
        </c:manualLayout>
      </c:layout>
      <c:barChart>
        <c:barDir val="bar"/>
        <c:grouping val="clustered"/>
        <c:varyColors val="0"/>
        <c:ser>
          <c:idx val="0"/>
          <c:order val="0"/>
          <c:spPr>
            <a:noFill/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'10'!$P$31:$P$51</c:f>
              <c:numCache>
                <c:formatCode>#,##0_);[Red]\(#,##0\)</c:formatCode>
                <c:ptCount val="21"/>
                <c:pt idx="0">
                  <c:v>791</c:v>
                </c:pt>
                <c:pt idx="1">
                  <c:v>907</c:v>
                </c:pt>
                <c:pt idx="2">
                  <c:v>1059</c:v>
                </c:pt>
                <c:pt idx="3">
                  <c:v>993</c:v>
                </c:pt>
                <c:pt idx="4">
                  <c:v>721</c:v>
                </c:pt>
                <c:pt idx="5">
                  <c:v>897</c:v>
                </c:pt>
                <c:pt idx="6">
                  <c:v>979</c:v>
                </c:pt>
                <c:pt idx="7">
                  <c:v>1128</c:v>
                </c:pt>
                <c:pt idx="8">
                  <c:v>1499</c:v>
                </c:pt>
                <c:pt idx="9">
                  <c:v>1912</c:v>
                </c:pt>
                <c:pt idx="10">
                  <c:v>1719</c:v>
                </c:pt>
                <c:pt idx="11">
                  <c:v>1406</c:v>
                </c:pt>
                <c:pt idx="12">
                  <c:v>1560</c:v>
                </c:pt>
                <c:pt idx="13">
                  <c:v>1863</c:v>
                </c:pt>
                <c:pt idx="14">
                  <c:v>2521</c:v>
                </c:pt>
                <c:pt idx="15">
                  <c:v>2253</c:v>
                </c:pt>
                <c:pt idx="16">
                  <c:v>1525</c:v>
                </c:pt>
                <c:pt idx="17">
                  <c:v>1174</c:v>
                </c:pt>
                <c:pt idx="18">
                  <c:v>638</c:v>
                </c:pt>
                <c:pt idx="19">
                  <c:v>238</c:v>
                </c:pt>
                <c:pt idx="20">
                  <c:v>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91-4537-8D9B-547B82AABE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23414784"/>
        <c:axId val="123428864"/>
      </c:barChart>
      <c:catAx>
        <c:axId val="123414784"/>
        <c:scaling>
          <c:orientation val="minMax"/>
        </c:scaling>
        <c:delete val="1"/>
        <c:axPos val="l"/>
        <c:majorTickMark val="out"/>
        <c:minorTickMark val="none"/>
        <c:tickLblPos val="none"/>
        <c:crossAx val="123428864"/>
        <c:crossesAt val="0"/>
        <c:auto val="1"/>
        <c:lblAlgn val="ctr"/>
        <c:lblOffset val="100"/>
        <c:noMultiLvlLbl val="0"/>
      </c:catAx>
      <c:valAx>
        <c:axId val="123428864"/>
        <c:scaling>
          <c:orientation val="minMax"/>
          <c:max val="3000"/>
        </c:scaling>
        <c:delete val="0"/>
        <c:axPos val="b"/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23414784"/>
        <c:crosses val="autoZero"/>
        <c:crossBetween val="between"/>
        <c:majorUnit val="1000"/>
        <c:minorUnit val="1000"/>
        <c:dispUnits>
          <c:builtInUnit val="thousands"/>
        </c:dispUnits>
      </c:valAx>
      <c:spPr>
        <a:noFill/>
        <a:ln w="12700">
          <a:solidFill>
            <a:srgbClr val="FFFFFF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orientation="portrait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180662286266378"/>
          <c:y val="3.6933248374488081E-2"/>
          <c:w val="0.70676951204737903"/>
          <c:h val="0.87255110808993008"/>
        </c:manualLayout>
      </c:layout>
      <c:barChart>
        <c:barDir val="bar"/>
        <c:grouping val="clustered"/>
        <c:varyColors val="0"/>
        <c:ser>
          <c:idx val="0"/>
          <c:order val="0"/>
          <c:spPr>
            <a:noFill/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'10'!$O$31:$O$51</c:f>
              <c:numCache>
                <c:formatCode>#,##0_);[Red]\(#,##0\)</c:formatCode>
                <c:ptCount val="21"/>
                <c:pt idx="0">
                  <c:v>857</c:v>
                </c:pt>
                <c:pt idx="1">
                  <c:v>964</c:v>
                </c:pt>
                <c:pt idx="2">
                  <c:v>1124</c:v>
                </c:pt>
                <c:pt idx="3">
                  <c:v>1071</c:v>
                </c:pt>
                <c:pt idx="4">
                  <c:v>878</c:v>
                </c:pt>
                <c:pt idx="5">
                  <c:v>1097</c:v>
                </c:pt>
                <c:pt idx="6">
                  <c:v>1051</c:v>
                </c:pt>
                <c:pt idx="7">
                  <c:v>1155</c:v>
                </c:pt>
                <c:pt idx="8">
                  <c:v>1483</c:v>
                </c:pt>
                <c:pt idx="9">
                  <c:v>1919</c:v>
                </c:pt>
                <c:pt idx="10">
                  <c:v>1514</c:v>
                </c:pt>
                <c:pt idx="11">
                  <c:v>1356</c:v>
                </c:pt>
                <c:pt idx="12">
                  <c:v>1425</c:v>
                </c:pt>
                <c:pt idx="13">
                  <c:v>1675</c:v>
                </c:pt>
                <c:pt idx="14">
                  <c:v>1955</c:v>
                </c:pt>
                <c:pt idx="15">
                  <c:v>1980</c:v>
                </c:pt>
                <c:pt idx="16">
                  <c:v>1140</c:v>
                </c:pt>
                <c:pt idx="17">
                  <c:v>557</c:v>
                </c:pt>
                <c:pt idx="18">
                  <c:v>211</c:v>
                </c:pt>
                <c:pt idx="19">
                  <c:v>51</c:v>
                </c:pt>
                <c:pt idx="20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68-492A-87B3-E3C550D2C1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23461632"/>
        <c:axId val="123463168"/>
      </c:barChart>
      <c:catAx>
        <c:axId val="123461632"/>
        <c:scaling>
          <c:orientation val="minMax"/>
        </c:scaling>
        <c:delete val="1"/>
        <c:axPos val="r"/>
        <c:majorTickMark val="out"/>
        <c:minorTickMark val="none"/>
        <c:tickLblPos val="none"/>
        <c:crossAx val="123463168"/>
        <c:crossesAt val="0"/>
        <c:auto val="1"/>
        <c:lblAlgn val="ctr"/>
        <c:lblOffset val="100"/>
        <c:noMultiLvlLbl val="0"/>
      </c:catAx>
      <c:valAx>
        <c:axId val="123463168"/>
        <c:scaling>
          <c:orientation val="maxMin"/>
          <c:max val="3000"/>
        </c:scaling>
        <c:delete val="0"/>
        <c:axPos val="b"/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23461632"/>
        <c:crosses val="autoZero"/>
        <c:crossBetween val="between"/>
        <c:majorUnit val="1000"/>
        <c:minorUnit val="1000"/>
        <c:dispUnits>
          <c:builtInUnit val="thousands"/>
        </c:dispUnits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年次別人口動態</a:t>
            </a:r>
          </a:p>
        </c:rich>
      </c:tx>
      <c:layout>
        <c:manualLayout>
          <c:xMode val="edge"/>
          <c:yMode val="edge"/>
          <c:x val="0.39442161566538875"/>
          <c:y val="1.8647640424454665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4335186042921109E-2"/>
          <c:y val="7.4009033754501616E-2"/>
          <c:w val="0.9057111316967732"/>
          <c:h val="0.78489277075659658"/>
        </c:manualLayout>
      </c:layout>
      <c:lineChart>
        <c:grouping val="standard"/>
        <c:varyColors val="0"/>
        <c:ser>
          <c:idx val="1"/>
          <c:order val="0"/>
          <c:tx>
            <c:strRef>
              <c:f>'12'!$H$5:$H$6</c:f>
              <c:strCache>
                <c:ptCount val="2"/>
                <c:pt idx="0">
                  <c:v>自然増減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'12'!$A$7:$A$16</c:f>
              <c:strCache>
                <c:ptCount val="10"/>
                <c:pt idx="0">
                  <c:v>平成27年</c:v>
                </c:pt>
                <c:pt idx="1">
                  <c:v>28年</c:v>
                </c:pt>
                <c:pt idx="2">
                  <c:v>29年</c:v>
                </c:pt>
                <c:pt idx="3">
                  <c:v>30年</c:v>
                </c:pt>
                <c:pt idx="4">
                  <c:v>令和元年</c:v>
                </c:pt>
                <c:pt idx="5">
                  <c:v>2年</c:v>
                </c:pt>
                <c:pt idx="6">
                  <c:v>3年</c:v>
                </c:pt>
                <c:pt idx="7">
                  <c:v>4年</c:v>
                </c:pt>
                <c:pt idx="8">
                  <c:v>5年</c:v>
                </c:pt>
                <c:pt idx="9">
                  <c:v>6年</c:v>
                </c:pt>
              </c:strCache>
            </c:strRef>
          </c:cat>
          <c:val>
            <c:numRef>
              <c:f>'12'!$H$7:$H$16</c:f>
              <c:numCache>
                <c:formatCode>0;"△ "0</c:formatCode>
                <c:ptCount val="10"/>
                <c:pt idx="0">
                  <c:v>-277</c:v>
                </c:pt>
                <c:pt idx="1">
                  <c:v>-300</c:v>
                </c:pt>
                <c:pt idx="2">
                  <c:v>-339</c:v>
                </c:pt>
                <c:pt idx="3">
                  <c:v>-398</c:v>
                </c:pt>
                <c:pt idx="4">
                  <c:v>-338</c:v>
                </c:pt>
                <c:pt idx="5" formatCode="#,##0;&quot;△ &quot;#,##0">
                  <c:v>-364</c:v>
                </c:pt>
                <c:pt idx="6" formatCode="#,##0;&quot;△ &quot;#,##0">
                  <c:v>-445</c:v>
                </c:pt>
                <c:pt idx="7">
                  <c:v>-411</c:v>
                </c:pt>
                <c:pt idx="8">
                  <c:v>-442</c:v>
                </c:pt>
                <c:pt idx="9">
                  <c:v>-596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DF-4B45-9C74-4B01B154BB61}"/>
            </c:ext>
          </c:extLst>
        </c:ser>
        <c:ser>
          <c:idx val="0"/>
          <c:order val="1"/>
          <c:tx>
            <c:strRef>
              <c:f>'12'!$K$5:$K$6</c:f>
              <c:strCache>
                <c:ptCount val="2"/>
                <c:pt idx="0">
                  <c:v>社会増減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'12'!$A$7:$A$16</c:f>
              <c:strCache>
                <c:ptCount val="10"/>
                <c:pt idx="0">
                  <c:v>平成27年</c:v>
                </c:pt>
                <c:pt idx="1">
                  <c:v>28年</c:v>
                </c:pt>
                <c:pt idx="2">
                  <c:v>29年</c:v>
                </c:pt>
                <c:pt idx="3">
                  <c:v>30年</c:v>
                </c:pt>
                <c:pt idx="4">
                  <c:v>令和元年</c:v>
                </c:pt>
                <c:pt idx="5">
                  <c:v>2年</c:v>
                </c:pt>
                <c:pt idx="6">
                  <c:v>3年</c:v>
                </c:pt>
                <c:pt idx="7">
                  <c:v>4年</c:v>
                </c:pt>
                <c:pt idx="8">
                  <c:v>5年</c:v>
                </c:pt>
                <c:pt idx="9">
                  <c:v>6年</c:v>
                </c:pt>
              </c:strCache>
            </c:strRef>
          </c:cat>
          <c:val>
            <c:numRef>
              <c:f>'12'!$K$7:$K$16</c:f>
              <c:numCache>
                <c:formatCode>0;"△ "0</c:formatCode>
                <c:ptCount val="10"/>
                <c:pt idx="0">
                  <c:v>-196</c:v>
                </c:pt>
                <c:pt idx="1">
                  <c:v>9</c:v>
                </c:pt>
                <c:pt idx="2">
                  <c:v>-112</c:v>
                </c:pt>
                <c:pt idx="3">
                  <c:v>-113</c:v>
                </c:pt>
                <c:pt idx="4">
                  <c:v>-94</c:v>
                </c:pt>
                <c:pt idx="5">
                  <c:v>-97</c:v>
                </c:pt>
                <c:pt idx="6">
                  <c:v>-116</c:v>
                </c:pt>
                <c:pt idx="7" formatCode="#,##0;&quot;△ &quot;#,##0">
                  <c:v>2</c:v>
                </c:pt>
                <c:pt idx="8" formatCode="#,##0;&quot;△ &quot;#,##0">
                  <c:v>-83</c:v>
                </c:pt>
                <c:pt idx="9" formatCode="#,##0;&quot;△ &quot;#,##0">
                  <c:v>-219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DF-4B45-9C74-4B01B154BB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169792"/>
        <c:axId val="123088896"/>
      </c:lineChart>
      <c:catAx>
        <c:axId val="12116979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9525">
            <a:noFill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23088896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23088896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　人</a:t>
                </a:r>
              </a:p>
            </c:rich>
          </c:tx>
          <c:layout>
            <c:manualLayout>
              <c:xMode val="edge"/>
              <c:yMode val="edge"/>
              <c:x val="7.3618688820360045E-2"/>
              <c:y val="1.0426573037843627E-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121169792"/>
        <c:crosses val="autoZero"/>
        <c:crossBetween val="between"/>
        <c:majorUnit val="50"/>
        <c:minorUnit val="10"/>
      </c:valAx>
      <c:spPr>
        <a:noFill/>
        <a:ln>
          <a:solidFill>
            <a:sysClr val="windowText" lastClr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0785567287043671"/>
          <c:y val="0.66229221347331579"/>
          <c:w val="0.14556061448185964"/>
          <c:h val="0.1289312135515359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Page &amp;P</c:oddFooter>
    </c:headerFooter>
    <c:pageMargins b="0.98399999999999999" l="0.78700000000000003" r="0.78700000000000003" t="0.98399999999999999" header="0.5" footer="0.5"/>
    <c:pageSetup paperSize="9" orientation="portrait" horizontalDpi="300" verticalDpi="30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169493</xdr:colOff>
      <xdr:row>2</xdr:row>
      <xdr:rowOff>28575</xdr:rowOff>
    </xdr:from>
    <xdr:to>
      <xdr:col>8</xdr:col>
      <xdr:colOff>148538</xdr:colOff>
      <xdr:row>26</xdr:row>
      <xdr:rowOff>85724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73A3A488-CF83-4887-BB14-E8B8CAFA16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114300</xdr:colOff>
      <xdr:row>2</xdr:row>
      <xdr:rowOff>62216</xdr:rowOff>
    </xdr:from>
    <xdr:to>
      <xdr:col>6</xdr:col>
      <xdr:colOff>171450</xdr:colOff>
      <xdr:row>26</xdr:row>
      <xdr:rowOff>95871</xdr:rowOff>
    </xdr:to>
    <xdr:graphicFrame macro="">
      <xdr:nvGraphicFramePr>
        <xdr:cNvPr id="3" name="Chart 1">
          <a:extLst>
            <a:ext uri="{FF2B5EF4-FFF2-40B4-BE49-F238E27FC236}">
              <a16:creationId xmlns:a16="http://schemas.microsoft.com/office/drawing/2014/main" id="{0F2A2650-4F13-42EA-A6A7-181A88DD0D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123825</xdr:colOff>
      <xdr:row>3</xdr:row>
      <xdr:rowOff>0</xdr:rowOff>
    </xdr:from>
    <xdr:to>
      <xdr:col>12</xdr:col>
      <xdr:colOff>0</xdr:colOff>
      <xdr:row>26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F1563B19-B776-4D8B-9C87-6F1DCC0959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0</xdr:colOff>
      <xdr:row>3</xdr:row>
      <xdr:rowOff>0</xdr:rowOff>
    </xdr:from>
    <xdr:to>
      <xdr:col>12</xdr:col>
      <xdr:colOff>0</xdr:colOff>
      <xdr:row>26</xdr:row>
      <xdr:rowOff>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84930B76-64B5-4904-BEF7-96DB10CA3F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66674</xdr:colOff>
      <xdr:row>2</xdr:row>
      <xdr:rowOff>38100</xdr:rowOff>
    </xdr:from>
    <xdr:to>
      <xdr:col>15</xdr:col>
      <xdr:colOff>428625</xdr:colOff>
      <xdr:row>26</xdr:row>
      <xdr:rowOff>114300</xdr:rowOff>
    </xdr:to>
    <xdr:grpSp>
      <xdr:nvGrpSpPr>
        <xdr:cNvPr id="6" name="グループ化 5">
          <a:extLst>
            <a:ext uri="{FF2B5EF4-FFF2-40B4-BE49-F238E27FC236}">
              <a16:creationId xmlns:a16="http://schemas.microsoft.com/office/drawing/2014/main" id="{CF33789F-8BF0-4F8E-A5C6-6E8871F52101}"/>
            </a:ext>
          </a:extLst>
        </xdr:cNvPr>
        <xdr:cNvGrpSpPr/>
      </xdr:nvGrpSpPr>
      <xdr:grpSpPr>
        <a:xfrm>
          <a:off x="4055268" y="429305"/>
          <a:ext cx="2215924" cy="4149839"/>
          <a:chOff x="4163086" y="585177"/>
          <a:chExt cx="2235179" cy="3948106"/>
        </a:xfrm>
      </xdr:grpSpPr>
      <xdr:grpSp>
        <xdr:nvGrpSpPr>
          <xdr:cNvPr id="7" name="グループ化 6">
            <a:extLst>
              <a:ext uri="{FF2B5EF4-FFF2-40B4-BE49-F238E27FC236}">
                <a16:creationId xmlns:a16="http://schemas.microsoft.com/office/drawing/2014/main" id="{321AE9D3-E64E-4E6C-95B1-030289707ECE}"/>
              </a:ext>
            </a:extLst>
          </xdr:cNvPr>
          <xdr:cNvGrpSpPr/>
        </xdr:nvGrpSpPr>
        <xdr:grpSpPr>
          <a:xfrm>
            <a:off x="5024445" y="675111"/>
            <a:ext cx="1373820" cy="3858172"/>
            <a:chOff x="5233895" y="700046"/>
            <a:chExt cx="1373820" cy="3858172"/>
          </a:xfrm>
        </xdr:grpSpPr>
        <xdr:graphicFrame macro="">
          <xdr:nvGraphicFramePr>
            <xdr:cNvPr id="9" name="Chart 6">
              <a:extLst>
                <a:ext uri="{FF2B5EF4-FFF2-40B4-BE49-F238E27FC236}">
                  <a16:creationId xmlns:a16="http://schemas.microsoft.com/office/drawing/2014/main" id="{8856D2FF-4E85-45C6-8A57-33F4FD68A3D1}"/>
                </a:ext>
              </a:extLst>
            </xdr:cNvPr>
            <xdr:cNvGraphicFramePr>
              <a:graphicFrameLocks/>
            </xdr:cNvGraphicFramePr>
          </xdr:nvGraphicFramePr>
          <xdr:xfrm>
            <a:off x="5233895" y="700046"/>
            <a:ext cx="1373820" cy="3858172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5"/>
            </a:graphicData>
          </a:graphic>
        </xdr:graphicFrame>
        <xdr:sp macro="" textlink="">
          <xdr:nvSpPr>
            <xdr:cNvPr id="10" name="正方形/長方形 9">
              <a:extLst>
                <a:ext uri="{FF2B5EF4-FFF2-40B4-BE49-F238E27FC236}">
                  <a16:creationId xmlns:a16="http://schemas.microsoft.com/office/drawing/2014/main" id="{C267D961-44CD-4E56-A22D-E566620908CC}"/>
                </a:ext>
              </a:extLst>
            </xdr:cNvPr>
            <xdr:cNvSpPr/>
          </xdr:nvSpPr>
          <xdr:spPr>
            <a:xfrm>
              <a:off x="5398331" y="4193992"/>
              <a:ext cx="144620" cy="104725"/>
            </a:xfrm>
            <a:prstGeom prst="rect">
              <a:avLst/>
            </a:prstGeom>
            <a:solidFill>
              <a:schemeClr val="bg1"/>
            </a:solidFill>
            <a:ln>
              <a:solidFill>
                <a:schemeClr val="bg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</xdr:grpSp>
      <xdr:graphicFrame macro="">
        <xdr:nvGraphicFramePr>
          <xdr:cNvPr id="8" name="Chart 5">
            <a:extLst>
              <a:ext uri="{FF2B5EF4-FFF2-40B4-BE49-F238E27FC236}">
                <a16:creationId xmlns:a16="http://schemas.microsoft.com/office/drawing/2014/main" id="{EC5A852B-2CB5-4EA3-9C3E-21A9CD685331}"/>
              </a:ext>
            </a:extLst>
          </xdr:cNvPr>
          <xdr:cNvGraphicFramePr>
            <a:graphicFrameLocks/>
          </xdr:cNvGraphicFramePr>
        </xdr:nvGraphicFramePr>
        <xdr:xfrm>
          <a:off x="4163086" y="585177"/>
          <a:ext cx="1266725" cy="3898917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6"/>
          </a:graphicData>
        </a:graphic>
      </xdr:graphicFrame>
    </xdr:grp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0.18654</cdr:x>
      <cdr:y>0.90699</cdr:y>
    </cdr:from>
    <cdr:to>
      <cdr:x>0.28622</cdr:x>
      <cdr:y>0.951</cdr:y>
    </cdr:to>
    <cdr:sp macro="" textlink="">
      <cdr:nvSpPr>
        <cdr:cNvPr id="2" name="円/楕円 1"/>
        <cdr:cNvSpPr/>
      </cdr:nvSpPr>
      <cdr:spPr>
        <a:xfrm xmlns:a="http://schemas.openxmlformats.org/drawingml/2006/main">
          <a:off x="321840" y="3598757"/>
          <a:ext cx="171979" cy="174625"/>
        </a:xfrm>
        <a:prstGeom xmlns:a="http://schemas.openxmlformats.org/drawingml/2006/main" prst="ellipse">
          <a:avLst/>
        </a:prstGeom>
        <a:solidFill xmlns:a="http://schemas.openxmlformats.org/drawingml/2006/main">
          <a:schemeClr val="bg1"/>
        </a:solidFill>
        <a:ln xmlns:a="http://schemas.openxmlformats.org/drawingml/2006/main">
          <a:solidFill>
            <a:schemeClr val="bg1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0.2227</cdr:x>
      <cdr:y>0.90755</cdr:y>
    </cdr:from>
    <cdr:to>
      <cdr:x>0.30636</cdr:x>
      <cdr:y>0.95753</cdr:y>
    </cdr:to>
    <cdr:sp macro="" textlink="">
      <cdr:nvSpPr>
        <cdr:cNvPr id="2" name="円/楕円 1"/>
        <cdr:cNvSpPr/>
      </cdr:nvSpPr>
      <cdr:spPr>
        <a:xfrm xmlns:a="http://schemas.openxmlformats.org/drawingml/2006/main">
          <a:off x="323047" y="3512752"/>
          <a:ext cx="121354" cy="193452"/>
        </a:xfrm>
        <a:prstGeom xmlns:a="http://schemas.openxmlformats.org/drawingml/2006/main" prst="ellipse">
          <a:avLst/>
        </a:prstGeom>
        <a:solidFill xmlns:a="http://schemas.openxmlformats.org/drawingml/2006/main">
          <a:schemeClr val="bg1"/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19</xdr:row>
      <xdr:rowOff>22860</xdr:rowOff>
    </xdr:from>
    <xdr:to>
      <xdr:col>11</xdr:col>
      <xdr:colOff>152400</xdr:colOff>
      <xdr:row>39</xdr:row>
      <xdr:rowOff>114300</xdr:rowOff>
    </xdr:to>
    <xdr:graphicFrame macro="">
      <xdr:nvGraphicFramePr>
        <xdr:cNvPr id="3075" name="Chart 3">
          <a:extLst>
            <a:ext uri="{FF2B5EF4-FFF2-40B4-BE49-F238E27FC236}">
              <a16:creationId xmlns:a16="http://schemas.microsoft.com/office/drawing/2014/main" id="{00000000-0008-0000-0800-0000030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41"/>
  <sheetViews>
    <sheetView tabSelected="1" zoomScaleNormal="100" zoomScaleSheetLayoutView="100" workbookViewId="0">
      <selection activeCell="H1" sqref="H1"/>
    </sheetView>
  </sheetViews>
  <sheetFormatPr defaultRowHeight="13.5" x14ac:dyDescent="0.15"/>
  <cols>
    <col min="1" max="1" width="11" style="114" customWidth="1"/>
    <col min="2" max="5" width="9.625" style="114" customWidth="1"/>
    <col min="6" max="7" width="9.625" style="115" customWidth="1"/>
    <col min="8" max="8" width="11.25" style="115" customWidth="1"/>
    <col min="9" max="9" width="9" customWidth="1"/>
  </cols>
  <sheetData>
    <row r="1" spans="1:10" ht="18.75" x14ac:dyDescent="0.15">
      <c r="A1" s="197" t="s">
        <v>215</v>
      </c>
      <c r="B1" s="197"/>
    </row>
    <row r="2" spans="1:10" ht="13.5" customHeight="1" x14ac:dyDescent="0.15">
      <c r="A2" s="116"/>
    </row>
    <row r="3" spans="1:10" ht="17.25" x14ac:dyDescent="0.15">
      <c r="A3" s="211" t="s">
        <v>229</v>
      </c>
      <c r="B3" s="211"/>
      <c r="C3" s="211"/>
      <c r="D3" s="211"/>
      <c r="E3" s="211"/>
      <c r="F3" s="211"/>
      <c r="G3" s="211"/>
    </row>
    <row r="4" spans="1:10" x14ac:dyDescent="0.15">
      <c r="G4" s="198"/>
      <c r="H4" s="198"/>
      <c r="I4" s="1"/>
    </row>
    <row r="5" spans="1:10" x14ac:dyDescent="0.15">
      <c r="A5" s="204" t="s">
        <v>214</v>
      </c>
      <c r="B5" s="204"/>
      <c r="C5" s="117"/>
      <c r="D5" s="117"/>
      <c r="E5" s="117"/>
      <c r="F5" s="200" t="s">
        <v>43</v>
      </c>
      <c r="G5" s="200"/>
      <c r="H5" s="200"/>
    </row>
    <row r="6" spans="1:10" ht="20.25" customHeight="1" x14ac:dyDescent="0.15">
      <c r="A6" s="205" t="s">
        <v>3</v>
      </c>
      <c r="B6" s="207" t="s">
        <v>4</v>
      </c>
      <c r="C6" s="203" t="s">
        <v>2</v>
      </c>
      <c r="D6" s="209"/>
      <c r="E6" s="210"/>
      <c r="F6" s="199" t="s">
        <v>0</v>
      </c>
      <c r="G6" s="199" t="s">
        <v>8</v>
      </c>
      <c r="H6" s="202" t="s">
        <v>9</v>
      </c>
      <c r="J6" s="51"/>
    </row>
    <row r="7" spans="1:10" ht="20.25" customHeight="1" x14ac:dyDescent="0.15">
      <c r="A7" s="206"/>
      <c r="B7" s="208"/>
      <c r="C7" s="118" t="s">
        <v>5</v>
      </c>
      <c r="D7" s="118" t="s">
        <v>6</v>
      </c>
      <c r="E7" s="118" t="s">
        <v>7</v>
      </c>
      <c r="F7" s="199"/>
      <c r="G7" s="201"/>
      <c r="H7" s="203"/>
      <c r="J7" s="51"/>
    </row>
    <row r="8" spans="1:10" ht="21.6" customHeight="1" x14ac:dyDescent="0.15">
      <c r="A8" s="189" t="s">
        <v>294</v>
      </c>
      <c r="B8" s="119">
        <v>22986</v>
      </c>
      <c r="C8" s="120">
        <v>53946</v>
      </c>
      <c r="D8" s="120">
        <v>25743</v>
      </c>
      <c r="E8" s="120">
        <v>28203</v>
      </c>
      <c r="F8" s="155">
        <v>2.3469068128426001</v>
      </c>
      <c r="G8" s="156">
        <v>91.277523667694922</v>
      </c>
      <c r="H8" s="157">
        <v>586.7522297150316</v>
      </c>
      <c r="I8" s="51"/>
      <c r="J8" s="28"/>
    </row>
    <row r="9" spans="1:10" ht="21.6" customHeight="1" x14ac:dyDescent="0.15">
      <c r="A9" s="190"/>
      <c r="B9" s="121">
        <v>-214</v>
      </c>
      <c r="C9" s="122">
        <v>-331</v>
      </c>
      <c r="D9" s="122">
        <v>-153</v>
      </c>
      <c r="E9" s="122">
        <v>-178</v>
      </c>
      <c r="F9" s="155"/>
      <c r="G9" s="156"/>
      <c r="H9" s="157"/>
      <c r="I9" s="51"/>
      <c r="J9" s="51"/>
    </row>
    <row r="10" spans="1:10" ht="21.6" customHeight="1" x14ac:dyDescent="0.15">
      <c r="A10" s="188" t="s">
        <v>295</v>
      </c>
      <c r="B10" s="119">
        <v>22917</v>
      </c>
      <c r="C10" s="120">
        <v>53525</v>
      </c>
      <c r="D10" s="120">
        <v>25517</v>
      </c>
      <c r="E10" s="120">
        <v>28008</v>
      </c>
      <c r="F10" s="155">
        <v>2.3356023912379458</v>
      </c>
      <c r="G10" s="156">
        <v>91.106112539274491</v>
      </c>
      <c r="H10" s="157">
        <v>582.17315640635195</v>
      </c>
      <c r="I10" s="51"/>
      <c r="J10" s="162"/>
    </row>
    <row r="11" spans="1:10" ht="21.6" customHeight="1" x14ac:dyDescent="0.15">
      <c r="A11" s="188"/>
      <c r="B11" s="121" t="s">
        <v>209</v>
      </c>
      <c r="C11" s="122">
        <v>-312</v>
      </c>
      <c r="D11" s="122">
        <v>-150</v>
      </c>
      <c r="E11" s="122">
        <v>-162</v>
      </c>
      <c r="F11" s="155"/>
      <c r="G11" s="156"/>
      <c r="H11" s="157"/>
      <c r="I11" s="51"/>
      <c r="J11" s="51"/>
    </row>
    <row r="12" spans="1:10" ht="21.6" customHeight="1" x14ac:dyDescent="0.15">
      <c r="A12" s="188" t="s">
        <v>247</v>
      </c>
      <c r="B12" s="119">
        <v>23161</v>
      </c>
      <c r="C12" s="120">
        <v>53326</v>
      </c>
      <c r="D12" s="120">
        <v>25425</v>
      </c>
      <c r="E12" s="120">
        <v>27901</v>
      </c>
      <c r="F12" s="155">
        <v>2.3024049047968567</v>
      </c>
      <c r="G12" s="156">
        <v>91.125766101573419</v>
      </c>
      <c r="H12" s="157">
        <v>580.0087013269524</v>
      </c>
      <c r="I12" s="51"/>
      <c r="J12" s="51"/>
    </row>
    <row r="13" spans="1:10" ht="21.6" customHeight="1" x14ac:dyDescent="0.15">
      <c r="A13" s="188"/>
      <c r="B13" s="121" t="s">
        <v>209</v>
      </c>
      <c r="C13" s="122">
        <v>-306</v>
      </c>
      <c r="D13" s="122">
        <v>-150</v>
      </c>
      <c r="E13" s="122">
        <v>-156</v>
      </c>
      <c r="F13" s="155"/>
      <c r="G13" s="156"/>
      <c r="H13" s="157"/>
      <c r="I13" s="51"/>
      <c r="J13" s="51"/>
    </row>
    <row r="14" spans="1:10" ht="21.6" customHeight="1" x14ac:dyDescent="0.15">
      <c r="A14" s="188" t="s">
        <v>248</v>
      </c>
      <c r="B14" s="119">
        <v>23186</v>
      </c>
      <c r="C14" s="120">
        <v>52856</v>
      </c>
      <c r="D14" s="120">
        <v>25182</v>
      </c>
      <c r="E14" s="120">
        <v>27674</v>
      </c>
      <c r="F14" s="155">
        <v>2.2796515138445614</v>
      </c>
      <c r="G14" s="156">
        <v>90.995157909951573</v>
      </c>
      <c r="H14" s="157">
        <v>573.71106045804845</v>
      </c>
      <c r="I14" s="51"/>
      <c r="J14" s="51"/>
    </row>
    <row r="15" spans="1:10" ht="21.6" customHeight="1" x14ac:dyDescent="0.15">
      <c r="A15" s="188"/>
      <c r="B15" s="121" t="s">
        <v>209</v>
      </c>
      <c r="C15" s="123">
        <v>-307</v>
      </c>
      <c r="D15" s="122">
        <v>-153</v>
      </c>
      <c r="E15" s="122">
        <v>-154</v>
      </c>
      <c r="F15" s="155"/>
      <c r="G15" s="156"/>
      <c r="H15" s="157"/>
      <c r="I15" s="51"/>
      <c r="J15" s="51"/>
    </row>
    <row r="16" spans="1:10" ht="21.95" customHeight="1" x14ac:dyDescent="0.15">
      <c r="A16" s="188" t="s">
        <v>249</v>
      </c>
      <c r="B16" s="119">
        <v>23216</v>
      </c>
      <c r="C16" s="120">
        <v>52417</v>
      </c>
      <c r="D16" s="120">
        <v>25014</v>
      </c>
      <c r="E16" s="120">
        <v>27403</v>
      </c>
      <c r="F16" s="155">
        <v>2.2577963473466576</v>
      </c>
      <c r="G16" s="156">
        <v>91.281976425938765</v>
      </c>
      <c r="H16" s="157">
        <v>568.94605448822324</v>
      </c>
      <c r="I16" s="51"/>
      <c r="J16" s="51"/>
    </row>
    <row r="17" spans="1:10" ht="21.95" customHeight="1" x14ac:dyDescent="0.15">
      <c r="A17" s="188"/>
      <c r="B17" s="121" t="s">
        <v>209</v>
      </c>
      <c r="C17" s="123">
        <v>-287</v>
      </c>
      <c r="D17" s="122">
        <v>-146</v>
      </c>
      <c r="E17" s="122">
        <v>-141</v>
      </c>
      <c r="F17" s="155"/>
      <c r="G17" s="156"/>
      <c r="H17" s="157"/>
      <c r="I17" s="51"/>
      <c r="J17" s="51"/>
    </row>
    <row r="18" spans="1:10" ht="21.95" customHeight="1" x14ac:dyDescent="0.15">
      <c r="A18" s="188" t="s">
        <v>253</v>
      </c>
      <c r="B18" s="119">
        <v>23321</v>
      </c>
      <c r="C18" s="120">
        <v>52073</v>
      </c>
      <c r="D18" s="120">
        <v>24819</v>
      </c>
      <c r="E18" s="120">
        <v>27254</v>
      </c>
      <c r="F18" s="155">
        <v>2.2328802366965395</v>
      </c>
      <c r="G18" s="156">
        <v>91.065531665076691</v>
      </c>
      <c r="H18" s="157">
        <v>565.21220015195922</v>
      </c>
      <c r="I18" s="51"/>
      <c r="J18" s="51"/>
    </row>
    <row r="19" spans="1:10" ht="21.95" customHeight="1" x14ac:dyDescent="0.15">
      <c r="A19" s="188"/>
      <c r="B19" s="121" t="s">
        <v>209</v>
      </c>
      <c r="C19" s="123">
        <v>-318</v>
      </c>
      <c r="D19" s="122">
        <v>-173</v>
      </c>
      <c r="E19" s="122">
        <v>-145</v>
      </c>
      <c r="F19" s="155"/>
      <c r="G19" s="156"/>
      <c r="H19" s="157"/>
      <c r="I19" s="51"/>
      <c r="J19" s="51"/>
    </row>
    <row r="20" spans="1:10" ht="21.95" customHeight="1" x14ac:dyDescent="0.15">
      <c r="A20" s="188" t="s">
        <v>254</v>
      </c>
      <c r="B20" s="119">
        <v>23332</v>
      </c>
      <c r="C20" s="120">
        <v>51602</v>
      </c>
      <c r="D20" s="120">
        <v>24614</v>
      </c>
      <c r="E20" s="120">
        <v>26988</v>
      </c>
      <c r="F20" s="155">
        <v>2.2116406651808673</v>
      </c>
      <c r="G20" s="156">
        <v>91.203497850896696</v>
      </c>
      <c r="H20" s="157">
        <v>560.09985889503969</v>
      </c>
      <c r="I20" s="51"/>
      <c r="J20" s="51"/>
    </row>
    <row r="21" spans="1:10" ht="21.95" customHeight="1" x14ac:dyDescent="0.15">
      <c r="A21" s="188"/>
      <c r="B21" s="121" t="s">
        <v>209</v>
      </c>
      <c r="C21" s="123">
        <v>-368</v>
      </c>
      <c r="D21" s="123">
        <v>-210</v>
      </c>
      <c r="E21" s="123">
        <v>-158</v>
      </c>
      <c r="F21" s="155"/>
      <c r="G21" s="156"/>
      <c r="H21" s="157"/>
      <c r="I21" s="51"/>
      <c r="J21" s="51"/>
    </row>
    <row r="22" spans="1:10" ht="21.95" customHeight="1" x14ac:dyDescent="0.15">
      <c r="A22" s="188" t="s">
        <v>296</v>
      </c>
      <c r="B22" s="119">
        <v>23318</v>
      </c>
      <c r="C22" s="120">
        <v>51081</v>
      </c>
      <c r="D22" s="120">
        <v>24386</v>
      </c>
      <c r="E22" s="120">
        <v>26695</v>
      </c>
      <c r="F22" s="155">
        <v>2.19</v>
      </c>
      <c r="G22" s="156">
        <v>91.35</v>
      </c>
      <c r="H22" s="157">
        <v>554.44480625203516</v>
      </c>
      <c r="I22" s="51"/>
      <c r="J22" s="51"/>
    </row>
    <row r="23" spans="1:10" ht="21.95" customHeight="1" x14ac:dyDescent="0.15">
      <c r="A23" s="188"/>
      <c r="B23" s="121" t="s">
        <v>209</v>
      </c>
      <c r="C23" s="123">
        <v>-405</v>
      </c>
      <c r="D23" s="123">
        <v>-239</v>
      </c>
      <c r="E23" s="123">
        <v>-166</v>
      </c>
      <c r="F23" s="155"/>
      <c r="G23" s="156"/>
      <c r="H23" s="157"/>
      <c r="I23" s="51"/>
      <c r="J23" s="51"/>
    </row>
    <row r="24" spans="1:10" ht="21.95" customHeight="1" x14ac:dyDescent="0.15">
      <c r="A24" s="191" t="s">
        <v>271</v>
      </c>
      <c r="B24" s="119">
        <v>23415</v>
      </c>
      <c r="C24" s="120">
        <v>50671</v>
      </c>
      <c r="D24" s="120">
        <v>24206</v>
      </c>
      <c r="E24" s="120">
        <v>26465</v>
      </c>
      <c r="F24" s="155">
        <v>2.1640401452060645</v>
      </c>
      <c r="G24" s="156">
        <v>91.464197997355001</v>
      </c>
      <c r="H24" s="157">
        <v>549.99457288613917</v>
      </c>
      <c r="I24" s="51"/>
      <c r="J24" s="51"/>
    </row>
    <row r="25" spans="1:10" ht="21.95" customHeight="1" x14ac:dyDescent="0.15">
      <c r="A25" s="191"/>
      <c r="B25" s="121" t="s">
        <v>209</v>
      </c>
      <c r="C25" s="123">
        <v>-455</v>
      </c>
      <c r="D25" s="123">
        <v>-282</v>
      </c>
      <c r="E25" s="123">
        <v>-173</v>
      </c>
      <c r="F25" s="155"/>
      <c r="G25" s="156"/>
      <c r="H25" s="157"/>
      <c r="I25" s="51"/>
      <c r="J25" s="51"/>
    </row>
    <row r="26" spans="1:10" ht="21.95" customHeight="1" x14ac:dyDescent="0.15">
      <c r="A26" s="188" t="s">
        <v>280</v>
      </c>
      <c r="B26" s="119">
        <v>23470</v>
      </c>
      <c r="C26" s="120">
        <v>50235</v>
      </c>
      <c r="D26" s="120">
        <v>24025</v>
      </c>
      <c r="E26" s="120">
        <v>26210</v>
      </c>
      <c r="F26" s="155">
        <v>2.1403919897741797</v>
      </c>
      <c r="G26" s="156">
        <v>91.66348721861884</v>
      </c>
      <c r="H26" s="157">
        <v>545.26212959947907</v>
      </c>
      <c r="I26" s="51"/>
      <c r="J26" s="51"/>
    </row>
    <row r="27" spans="1:10" ht="21.95" customHeight="1" x14ac:dyDescent="0.15">
      <c r="A27" s="188"/>
      <c r="B27" s="121" t="s">
        <v>209</v>
      </c>
      <c r="C27" s="123">
        <v>-467</v>
      </c>
      <c r="D27" s="123">
        <v>-291</v>
      </c>
      <c r="E27" s="123">
        <v>-176</v>
      </c>
      <c r="F27" s="155"/>
      <c r="G27" s="156"/>
      <c r="H27" s="157"/>
      <c r="I27" s="51"/>
      <c r="J27" s="51"/>
    </row>
    <row r="28" spans="1:10" ht="21.95" customHeight="1" x14ac:dyDescent="0.15">
      <c r="A28" s="188" t="s">
        <v>286</v>
      </c>
      <c r="B28" s="119">
        <v>23534</v>
      </c>
      <c r="C28" s="120">
        <v>49701</v>
      </c>
      <c r="D28" s="120">
        <v>23779</v>
      </c>
      <c r="E28" s="120">
        <v>25922</v>
      </c>
      <c r="F28" s="155">
        <v>2.1118806832667629</v>
      </c>
      <c r="G28" s="156">
        <v>91.73289098063421</v>
      </c>
      <c r="H28" s="157">
        <v>539.46597199609255</v>
      </c>
      <c r="I28" s="51"/>
      <c r="J28" s="51"/>
    </row>
    <row r="29" spans="1:10" ht="21.95" customHeight="1" x14ac:dyDescent="0.15">
      <c r="A29" s="188"/>
      <c r="B29" s="121" t="s">
        <v>209</v>
      </c>
      <c r="C29" s="123">
        <v>-396</v>
      </c>
      <c r="D29" s="123">
        <v>-225</v>
      </c>
      <c r="E29" s="123">
        <v>-171</v>
      </c>
      <c r="F29" s="155"/>
      <c r="G29" s="156"/>
      <c r="H29" s="157"/>
      <c r="I29" s="51"/>
      <c r="J29" s="51"/>
    </row>
    <row r="30" spans="1:10" ht="21.95" customHeight="1" x14ac:dyDescent="0.15">
      <c r="A30" s="188" t="s">
        <v>290</v>
      </c>
      <c r="B30" s="119">
        <v>23573</v>
      </c>
      <c r="C30" s="120">
        <v>49233</v>
      </c>
      <c r="D30" s="120">
        <v>23559</v>
      </c>
      <c r="E30" s="120">
        <v>25674</v>
      </c>
      <c r="F30" s="155">
        <v>2.0885334917066136</v>
      </c>
      <c r="G30" s="156">
        <v>91.762093947183914</v>
      </c>
      <c r="H30" s="157">
        <v>534.38619342233801</v>
      </c>
      <c r="I30" s="51"/>
      <c r="J30" s="51"/>
    </row>
    <row r="31" spans="1:10" ht="21.95" customHeight="1" x14ac:dyDescent="0.15">
      <c r="A31" s="188"/>
      <c r="B31" s="121" t="s">
        <v>209</v>
      </c>
      <c r="C31" s="123">
        <v>-498</v>
      </c>
      <c r="D31" s="123">
        <v>-298</v>
      </c>
      <c r="E31" s="123">
        <v>-200</v>
      </c>
      <c r="F31" s="155"/>
      <c r="G31" s="156"/>
      <c r="H31" s="157"/>
      <c r="I31" s="51"/>
      <c r="J31" s="51"/>
    </row>
    <row r="32" spans="1:10" s="51" customFormat="1" ht="21.95" customHeight="1" x14ac:dyDescent="0.15">
      <c r="A32" s="191" t="s">
        <v>291</v>
      </c>
      <c r="B32" s="119">
        <v>23521</v>
      </c>
      <c r="C32" s="120">
        <f>D32+E32</f>
        <v>48594</v>
      </c>
      <c r="D32" s="120">
        <v>23231</v>
      </c>
      <c r="E32" s="120">
        <v>25363</v>
      </c>
      <c r="F32" s="155">
        <f>C32/B32</f>
        <v>2.0659835891331153</v>
      </c>
      <c r="G32" s="156">
        <f>D32/E32*100</f>
        <v>91.594054331112247</v>
      </c>
      <c r="H32" s="157">
        <f>C32/92.13</f>
        <v>527.4503419081733</v>
      </c>
    </row>
    <row r="33" spans="1:10" s="51" customFormat="1" ht="21.95" customHeight="1" x14ac:dyDescent="0.15">
      <c r="A33" s="192"/>
      <c r="B33" s="121" t="s">
        <v>246</v>
      </c>
      <c r="C33" s="123">
        <f>D33+E33</f>
        <v>-516</v>
      </c>
      <c r="D33" s="123">
        <v>-308</v>
      </c>
      <c r="E33" s="123">
        <v>-208</v>
      </c>
      <c r="F33" s="155"/>
      <c r="G33" s="156"/>
      <c r="H33" s="157"/>
      <c r="J33" s="70"/>
    </row>
    <row r="34" spans="1:10" ht="20.100000000000001" customHeight="1" x14ac:dyDescent="0.15">
      <c r="A34" s="191" t="s">
        <v>297</v>
      </c>
      <c r="B34" s="119">
        <v>23342</v>
      </c>
      <c r="C34" s="120">
        <v>47637</v>
      </c>
      <c r="D34" s="120">
        <v>22747</v>
      </c>
      <c r="E34" s="120">
        <v>24890</v>
      </c>
      <c r="F34" s="155">
        <f>ROUND(C34/B34,2)</f>
        <v>2.04</v>
      </c>
      <c r="G34" s="156">
        <f>ROUND(D34/E34*100,2)</f>
        <v>91.39</v>
      </c>
      <c r="H34" s="157" t="e">
        <f>ROUND(C34/J34,2)</f>
        <v>#DIV/0!</v>
      </c>
      <c r="J34" s="176"/>
    </row>
    <row r="35" spans="1:10" ht="20.100000000000001" customHeight="1" x14ac:dyDescent="0.15">
      <c r="A35" s="192"/>
      <c r="B35" s="181" t="s">
        <v>209</v>
      </c>
      <c r="C35" s="182">
        <v>-546</v>
      </c>
      <c r="D35" s="182">
        <v>-314</v>
      </c>
      <c r="E35" s="182">
        <v>-232</v>
      </c>
      <c r="F35" s="183"/>
      <c r="G35" s="184"/>
      <c r="H35" s="185"/>
      <c r="J35" s="51"/>
    </row>
    <row r="36" spans="1:10" ht="14.25" customHeight="1" x14ac:dyDescent="0.15">
      <c r="A36" s="195" t="s">
        <v>31</v>
      </c>
      <c r="B36" s="196"/>
      <c r="C36" s="117"/>
      <c r="D36" s="124"/>
      <c r="E36" s="117"/>
      <c r="F36" s="125"/>
      <c r="G36" s="126"/>
      <c r="H36" s="127"/>
      <c r="J36" s="51"/>
    </row>
    <row r="37" spans="1:10" ht="14.25" customHeight="1" x14ac:dyDescent="0.15">
      <c r="A37" s="193" t="s">
        <v>222</v>
      </c>
      <c r="B37" s="194"/>
      <c r="C37" s="194"/>
      <c r="D37" s="194"/>
      <c r="E37" s="194"/>
      <c r="F37" s="194"/>
      <c r="G37" s="194"/>
      <c r="H37" s="126"/>
      <c r="J37" s="51"/>
    </row>
    <row r="38" spans="1:10" ht="14.45" customHeight="1" x14ac:dyDescent="0.15">
      <c r="A38" s="193" t="s">
        <v>223</v>
      </c>
      <c r="B38" s="193"/>
      <c r="C38" s="194"/>
      <c r="D38" s="194"/>
      <c r="E38" s="194"/>
      <c r="F38" s="194"/>
      <c r="G38" s="194"/>
      <c r="H38" s="126"/>
      <c r="I38" s="6"/>
      <c r="J38" s="51"/>
    </row>
    <row r="39" spans="1:10" ht="14.45" customHeight="1" x14ac:dyDescent="0.15">
      <c r="A39" s="117"/>
      <c r="B39" s="124"/>
      <c r="C39" s="117"/>
      <c r="D39" s="117"/>
      <c r="E39" s="117"/>
      <c r="F39" s="126"/>
      <c r="G39" s="126"/>
      <c r="H39" s="126"/>
    </row>
    <row r="40" spans="1:10" ht="14.45" customHeight="1" x14ac:dyDescent="0.15">
      <c r="A40" s="117"/>
      <c r="B40" s="117"/>
      <c r="C40" s="117"/>
      <c r="D40" s="117"/>
      <c r="E40" s="117"/>
      <c r="F40" s="126"/>
      <c r="G40" s="126"/>
      <c r="H40" s="126"/>
    </row>
    <row r="41" spans="1:10" ht="13.5" customHeight="1" x14ac:dyDescent="0.15"/>
  </sheetData>
  <mergeCells count="28">
    <mergeCell ref="A1:B1"/>
    <mergeCell ref="G4:H4"/>
    <mergeCell ref="F6:F7"/>
    <mergeCell ref="F5:H5"/>
    <mergeCell ref="G6:G7"/>
    <mergeCell ref="H6:H7"/>
    <mergeCell ref="A5:B5"/>
    <mergeCell ref="A6:A7"/>
    <mergeCell ref="B6:B7"/>
    <mergeCell ref="C6:E6"/>
    <mergeCell ref="A3:G3"/>
    <mergeCell ref="A34:A35"/>
    <mergeCell ref="A38:G38"/>
    <mergeCell ref="A36:B36"/>
    <mergeCell ref="A37:G37"/>
    <mergeCell ref="A32:A33"/>
    <mergeCell ref="A28:A29"/>
    <mergeCell ref="A30:A31"/>
    <mergeCell ref="A8:A9"/>
    <mergeCell ref="A20:A21"/>
    <mergeCell ref="A22:A23"/>
    <mergeCell ref="A24:A25"/>
    <mergeCell ref="A26:A27"/>
    <mergeCell ref="A18:A19"/>
    <mergeCell ref="A16:A17"/>
    <mergeCell ref="A14:A15"/>
    <mergeCell ref="A12:A13"/>
    <mergeCell ref="A10:A11"/>
  </mergeCells>
  <phoneticPr fontId="2"/>
  <pageMargins left="0.78740157480314965" right="0.78740157480314965" top="0.98425196850393704" bottom="0.6692913385826772" header="0.51181102362204722" footer="0.51181102362204722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V38"/>
  <sheetViews>
    <sheetView zoomScaleNormal="100" zoomScaleSheetLayoutView="100" workbookViewId="0">
      <selection activeCell="K1" sqref="K1"/>
    </sheetView>
  </sheetViews>
  <sheetFormatPr defaultColWidth="9" defaultRowHeight="13.5" x14ac:dyDescent="0.15"/>
  <cols>
    <col min="1" max="1" width="12" style="51" customWidth="1"/>
    <col min="2" max="2" width="10.5" style="51" customWidth="1"/>
    <col min="3" max="3" width="6" style="51" customWidth="1"/>
    <col min="4" max="4" width="6.125" style="51" customWidth="1"/>
    <col min="5" max="5" width="6" style="51" customWidth="1"/>
    <col min="6" max="6" width="6.125" style="51" customWidth="1"/>
    <col min="7" max="7" width="12.625" style="51" customWidth="1"/>
    <col min="8" max="8" width="5.625" style="51" customWidth="1"/>
    <col min="9" max="9" width="6.875" style="51" customWidth="1"/>
    <col min="10" max="10" width="6.125" style="51" customWidth="1"/>
    <col min="11" max="11" width="6" style="51" customWidth="1"/>
    <col min="23" max="16384" width="9" style="51"/>
  </cols>
  <sheetData>
    <row r="1" spans="1:22" ht="17.25" customHeight="1" x14ac:dyDescent="0.15">
      <c r="A1" s="5" t="s">
        <v>189</v>
      </c>
    </row>
    <row r="3" spans="1:22" s="6" customFormat="1" x14ac:dyDescent="0.15">
      <c r="A3" s="314" t="s">
        <v>1</v>
      </c>
      <c r="B3" s="314"/>
      <c r="I3" s="218" t="s">
        <v>174</v>
      </c>
      <c r="J3" s="218"/>
      <c r="K3" s="218"/>
      <c r="L3"/>
      <c r="M3"/>
      <c r="N3"/>
      <c r="O3"/>
      <c r="P3"/>
      <c r="Q3"/>
      <c r="R3"/>
      <c r="S3"/>
      <c r="T3"/>
      <c r="U3"/>
      <c r="V3"/>
    </row>
    <row r="4" spans="1:22" s="6" customFormat="1" ht="27" customHeight="1" x14ac:dyDescent="0.15">
      <c r="A4" s="44" t="s">
        <v>219</v>
      </c>
      <c r="B4" s="217" t="s">
        <v>131</v>
      </c>
      <c r="C4" s="307"/>
      <c r="D4" s="217" t="s">
        <v>132</v>
      </c>
      <c r="E4" s="307"/>
      <c r="F4" s="213"/>
      <c r="G4" s="217" t="s">
        <v>133</v>
      </c>
      <c r="H4" s="213"/>
      <c r="I4" s="217" t="s">
        <v>134</v>
      </c>
      <c r="J4" s="307"/>
      <c r="K4" s="307"/>
      <c r="L4"/>
      <c r="M4"/>
      <c r="N4"/>
      <c r="O4"/>
      <c r="P4"/>
      <c r="Q4"/>
      <c r="R4"/>
      <c r="S4"/>
      <c r="T4"/>
      <c r="U4"/>
      <c r="V4"/>
    </row>
    <row r="5" spans="1:22" s="6" customFormat="1" ht="35.1" customHeight="1" x14ac:dyDescent="0.15">
      <c r="A5" s="46" t="s">
        <v>278</v>
      </c>
      <c r="B5" s="315">
        <v>26516</v>
      </c>
      <c r="C5" s="235"/>
      <c r="D5" s="316">
        <v>9.74</v>
      </c>
      <c r="E5" s="316"/>
      <c r="F5" s="316"/>
      <c r="G5" s="317">
        <v>2722.4</v>
      </c>
      <c r="H5" s="317"/>
      <c r="I5" s="318">
        <v>-0.7</v>
      </c>
      <c r="J5" s="318"/>
      <c r="K5" s="318"/>
      <c r="L5"/>
      <c r="M5"/>
      <c r="N5"/>
      <c r="O5"/>
      <c r="P5"/>
      <c r="Q5"/>
      <c r="R5"/>
      <c r="S5"/>
      <c r="T5"/>
      <c r="U5"/>
      <c r="V5"/>
    </row>
    <row r="6" spans="1:22" s="6" customFormat="1" ht="35.1" customHeight="1" x14ac:dyDescent="0.15">
      <c r="A6" s="142" t="s">
        <v>176</v>
      </c>
      <c r="B6" s="243">
        <v>27031</v>
      </c>
      <c r="C6" s="239"/>
      <c r="D6" s="277">
        <v>9.94</v>
      </c>
      <c r="E6" s="277"/>
      <c r="F6" s="277"/>
      <c r="G6" s="310">
        <v>2719.4</v>
      </c>
      <c r="H6" s="310"/>
      <c r="I6" s="277">
        <v>1.9</v>
      </c>
      <c r="J6" s="277"/>
      <c r="K6" s="277"/>
      <c r="L6"/>
      <c r="M6"/>
      <c r="N6"/>
      <c r="O6"/>
      <c r="P6"/>
      <c r="Q6"/>
      <c r="R6"/>
      <c r="S6"/>
      <c r="T6"/>
      <c r="U6"/>
      <c r="V6"/>
    </row>
    <row r="7" spans="1:22" s="6" customFormat="1" ht="35.1" customHeight="1" x14ac:dyDescent="0.15">
      <c r="A7" s="142" t="s">
        <v>185</v>
      </c>
      <c r="B7" s="243">
        <v>26706</v>
      </c>
      <c r="C7" s="239"/>
      <c r="D7" s="277">
        <v>9.93</v>
      </c>
      <c r="E7" s="277"/>
      <c r="F7" s="277"/>
      <c r="G7" s="310">
        <v>2689.4</v>
      </c>
      <c r="H7" s="310"/>
      <c r="I7" s="313">
        <v>-1.2</v>
      </c>
      <c r="J7" s="313"/>
      <c r="K7" s="313"/>
      <c r="L7"/>
      <c r="M7"/>
      <c r="N7"/>
      <c r="O7"/>
      <c r="P7"/>
      <c r="Q7"/>
      <c r="R7"/>
      <c r="S7"/>
      <c r="T7"/>
      <c r="U7"/>
      <c r="V7"/>
    </row>
    <row r="8" spans="1:22" s="6" customFormat="1" ht="35.1" customHeight="1" x14ac:dyDescent="0.15">
      <c r="A8" s="47" t="s">
        <v>240</v>
      </c>
      <c r="B8" s="243">
        <v>25836</v>
      </c>
      <c r="C8" s="239"/>
      <c r="D8" s="277">
        <v>9.82</v>
      </c>
      <c r="E8" s="277"/>
      <c r="F8" s="277"/>
      <c r="G8" s="310">
        <v>2631</v>
      </c>
      <c r="H8" s="310"/>
      <c r="I8" s="313">
        <v>-3.3</v>
      </c>
      <c r="J8" s="313"/>
      <c r="K8" s="313"/>
      <c r="L8"/>
      <c r="M8"/>
      <c r="N8"/>
      <c r="O8"/>
      <c r="P8"/>
      <c r="Q8"/>
      <c r="R8"/>
      <c r="S8"/>
      <c r="T8"/>
      <c r="U8"/>
      <c r="V8"/>
    </row>
    <row r="9" spans="1:22" s="6" customFormat="1" ht="35.1" customHeight="1" x14ac:dyDescent="0.15">
      <c r="A9" s="48" t="s">
        <v>271</v>
      </c>
      <c r="B9" s="244">
        <v>25061</v>
      </c>
      <c r="C9" s="240"/>
      <c r="D9" s="233">
        <v>9.58</v>
      </c>
      <c r="E9" s="233"/>
      <c r="F9" s="233"/>
      <c r="G9" s="311">
        <v>2616</v>
      </c>
      <c r="H9" s="311"/>
      <c r="I9" s="312">
        <v>-3</v>
      </c>
      <c r="J9" s="312"/>
      <c r="K9" s="312"/>
      <c r="L9"/>
      <c r="M9"/>
      <c r="N9"/>
      <c r="O9"/>
      <c r="P9"/>
      <c r="Q9"/>
      <c r="R9"/>
      <c r="S9"/>
      <c r="T9"/>
      <c r="U9"/>
      <c r="V9"/>
    </row>
    <row r="10" spans="1:22" s="6" customFormat="1" x14ac:dyDescent="0.15">
      <c r="A10" s="6" t="s">
        <v>56</v>
      </c>
      <c r="L10"/>
      <c r="M10"/>
      <c r="N10"/>
      <c r="O10"/>
      <c r="P10"/>
      <c r="Q10"/>
      <c r="R10"/>
      <c r="S10"/>
      <c r="T10"/>
      <c r="U10"/>
      <c r="V10"/>
    </row>
    <row r="16" spans="1:22" ht="18" customHeight="1" x14ac:dyDescent="0.15">
      <c r="A16" s="5" t="s">
        <v>227</v>
      </c>
      <c r="B16" s="130"/>
    </row>
    <row r="18" spans="1:22" s="6" customFormat="1" x14ac:dyDescent="0.15">
      <c r="A18" s="6" t="s">
        <v>45</v>
      </c>
      <c r="G18" s="224" t="s">
        <v>174</v>
      </c>
      <c r="H18" s="224"/>
      <c r="I18" s="224"/>
      <c r="J18" s="224"/>
      <c r="K18" s="224"/>
      <c r="L18"/>
      <c r="M18"/>
      <c r="N18"/>
      <c r="O18"/>
      <c r="P18"/>
      <c r="Q18"/>
      <c r="R18"/>
      <c r="S18"/>
      <c r="T18"/>
      <c r="U18"/>
      <c r="V18"/>
    </row>
    <row r="19" spans="1:22" s="6" customFormat="1" ht="24.75" customHeight="1" x14ac:dyDescent="0.15">
      <c r="A19" s="213" t="s">
        <v>122</v>
      </c>
      <c r="B19" s="214" t="s">
        <v>47</v>
      </c>
      <c r="C19" s="217" t="s">
        <v>135</v>
      </c>
      <c r="D19" s="307"/>
      <c r="E19" s="307"/>
      <c r="F19" s="307"/>
      <c r="G19" s="213"/>
      <c r="H19" s="308" t="s">
        <v>136</v>
      </c>
      <c r="I19" s="248"/>
      <c r="J19" s="308" t="s">
        <v>75</v>
      </c>
      <c r="K19" s="262"/>
      <c r="L19"/>
      <c r="M19"/>
      <c r="N19"/>
      <c r="O19"/>
      <c r="P19"/>
      <c r="Q19"/>
      <c r="R19"/>
      <c r="S19"/>
      <c r="T19"/>
      <c r="U19"/>
      <c r="V19"/>
    </row>
    <row r="20" spans="1:22" s="6" customFormat="1" ht="24.75" customHeight="1" x14ac:dyDescent="0.15">
      <c r="A20" s="213"/>
      <c r="B20" s="214"/>
      <c r="C20" s="217" t="s">
        <v>35</v>
      </c>
      <c r="D20" s="213"/>
      <c r="E20" s="217" t="s">
        <v>126</v>
      </c>
      <c r="F20" s="213"/>
      <c r="G20" s="45" t="s">
        <v>137</v>
      </c>
      <c r="H20" s="309"/>
      <c r="I20" s="242"/>
      <c r="J20" s="309"/>
      <c r="K20" s="265"/>
      <c r="L20"/>
      <c r="M20"/>
      <c r="N20"/>
      <c r="O20"/>
      <c r="P20"/>
      <c r="Q20"/>
      <c r="R20"/>
      <c r="S20"/>
      <c r="T20"/>
      <c r="U20"/>
      <c r="V20"/>
    </row>
    <row r="21" spans="1:22" s="6" customFormat="1" ht="17.45" customHeight="1" x14ac:dyDescent="0.15">
      <c r="A21" s="299" t="s">
        <v>175</v>
      </c>
      <c r="B21" s="304">
        <v>45062</v>
      </c>
      <c r="C21" s="306">
        <v>27319</v>
      </c>
      <c r="D21" s="306"/>
      <c r="E21" s="306">
        <v>26564</v>
      </c>
      <c r="F21" s="306"/>
      <c r="G21" s="224">
        <v>755</v>
      </c>
      <c r="H21" s="306">
        <v>17714</v>
      </c>
      <c r="I21" s="306"/>
      <c r="J21" s="224">
        <v>29</v>
      </c>
      <c r="K21" s="224"/>
      <c r="L21"/>
      <c r="M21"/>
      <c r="N21"/>
      <c r="O21"/>
      <c r="P21"/>
      <c r="Q21"/>
      <c r="R21"/>
      <c r="S21"/>
      <c r="T21"/>
      <c r="U21"/>
      <c r="V21"/>
    </row>
    <row r="22" spans="1:22" s="6" customFormat="1" ht="17.45" customHeight="1" x14ac:dyDescent="0.15">
      <c r="A22" s="300"/>
      <c r="B22" s="304"/>
      <c r="C22" s="306"/>
      <c r="D22" s="306"/>
      <c r="E22" s="306"/>
      <c r="F22" s="306"/>
      <c r="G22" s="224"/>
      <c r="H22" s="306"/>
      <c r="I22" s="306"/>
      <c r="J22" s="224"/>
      <c r="K22" s="224"/>
      <c r="L22"/>
      <c r="M22"/>
      <c r="N22"/>
      <c r="O22"/>
      <c r="P22"/>
      <c r="Q22"/>
      <c r="R22"/>
      <c r="S22"/>
      <c r="T22"/>
      <c r="U22"/>
      <c r="V22"/>
    </row>
    <row r="23" spans="1:22" s="6" customFormat="1" ht="17.45" customHeight="1" x14ac:dyDescent="0.15">
      <c r="A23" s="300" t="s">
        <v>80</v>
      </c>
      <c r="B23" s="304">
        <v>46393</v>
      </c>
      <c r="C23" s="306">
        <v>27431</v>
      </c>
      <c r="D23" s="306"/>
      <c r="E23" s="306">
        <v>26693</v>
      </c>
      <c r="F23" s="306"/>
      <c r="G23" s="224">
        <v>738</v>
      </c>
      <c r="H23" s="306">
        <v>18937</v>
      </c>
      <c r="I23" s="306"/>
      <c r="J23" s="224">
        <v>25</v>
      </c>
      <c r="K23" s="224"/>
      <c r="L23"/>
      <c r="M23"/>
      <c r="N23"/>
      <c r="O23"/>
      <c r="P23"/>
      <c r="Q23"/>
      <c r="R23"/>
      <c r="S23"/>
      <c r="T23"/>
      <c r="U23"/>
      <c r="V23"/>
    </row>
    <row r="24" spans="1:22" s="6" customFormat="1" ht="17.45" customHeight="1" x14ac:dyDescent="0.15">
      <c r="A24" s="300"/>
      <c r="B24" s="304"/>
      <c r="C24" s="306"/>
      <c r="D24" s="306"/>
      <c r="E24" s="306"/>
      <c r="F24" s="306"/>
      <c r="G24" s="224"/>
      <c r="H24" s="306"/>
      <c r="I24" s="306"/>
      <c r="J24" s="224"/>
      <c r="K24" s="224"/>
      <c r="L24"/>
      <c r="M24"/>
      <c r="N24"/>
      <c r="O24"/>
      <c r="P24"/>
      <c r="Q24"/>
      <c r="R24"/>
      <c r="S24"/>
      <c r="T24"/>
      <c r="U24"/>
      <c r="V24"/>
    </row>
    <row r="25" spans="1:22" s="6" customFormat="1" ht="17.45" customHeight="1" x14ac:dyDescent="0.15">
      <c r="A25" s="300" t="s">
        <v>81</v>
      </c>
      <c r="B25" s="304">
        <v>46931</v>
      </c>
      <c r="C25" s="306">
        <v>28786</v>
      </c>
      <c r="D25" s="306"/>
      <c r="E25" s="306">
        <v>27712</v>
      </c>
      <c r="F25" s="306"/>
      <c r="G25" s="306">
        <v>1074</v>
      </c>
      <c r="H25" s="306">
        <v>18123</v>
      </c>
      <c r="I25" s="306"/>
      <c r="J25" s="224">
        <v>22</v>
      </c>
      <c r="K25" s="224"/>
      <c r="L25"/>
      <c r="M25"/>
      <c r="N25"/>
      <c r="O25"/>
      <c r="P25"/>
      <c r="Q25"/>
      <c r="R25"/>
      <c r="S25"/>
      <c r="T25"/>
      <c r="U25"/>
      <c r="V25"/>
    </row>
    <row r="26" spans="1:22" s="6" customFormat="1" ht="17.45" customHeight="1" x14ac:dyDescent="0.15">
      <c r="A26" s="300"/>
      <c r="B26" s="304"/>
      <c r="C26" s="306"/>
      <c r="D26" s="306"/>
      <c r="E26" s="306"/>
      <c r="F26" s="306"/>
      <c r="G26" s="306"/>
      <c r="H26" s="306"/>
      <c r="I26" s="306"/>
      <c r="J26" s="224"/>
      <c r="K26" s="224"/>
      <c r="L26"/>
      <c r="M26"/>
      <c r="N26"/>
      <c r="O26"/>
      <c r="P26"/>
      <c r="Q26"/>
      <c r="R26"/>
      <c r="S26"/>
      <c r="T26"/>
      <c r="U26"/>
      <c r="V26"/>
    </row>
    <row r="27" spans="1:22" s="6" customFormat="1" ht="17.45" customHeight="1" x14ac:dyDescent="0.15">
      <c r="A27" s="300" t="s">
        <v>82</v>
      </c>
      <c r="B27" s="304">
        <v>46826</v>
      </c>
      <c r="C27" s="306">
        <v>27371</v>
      </c>
      <c r="D27" s="306"/>
      <c r="E27" s="306">
        <v>26141</v>
      </c>
      <c r="F27" s="306"/>
      <c r="G27" s="306">
        <v>1230</v>
      </c>
      <c r="H27" s="306">
        <v>19440</v>
      </c>
      <c r="I27" s="306"/>
      <c r="J27" s="224">
        <v>15</v>
      </c>
      <c r="K27" s="224"/>
      <c r="L27"/>
      <c r="M27"/>
      <c r="N27"/>
      <c r="O27"/>
      <c r="P27"/>
      <c r="Q27"/>
      <c r="R27"/>
      <c r="S27"/>
      <c r="T27"/>
      <c r="U27"/>
      <c r="V27"/>
    </row>
    <row r="28" spans="1:22" s="6" customFormat="1" ht="17.45" customHeight="1" x14ac:dyDescent="0.15">
      <c r="A28" s="300"/>
      <c r="B28" s="304"/>
      <c r="C28" s="305"/>
      <c r="D28" s="305"/>
      <c r="E28" s="305"/>
      <c r="F28" s="305"/>
      <c r="G28" s="305"/>
      <c r="H28" s="305"/>
      <c r="I28" s="305"/>
      <c r="J28" s="303"/>
      <c r="K28" s="303"/>
      <c r="L28"/>
      <c r="M28"/>
      <c r="N28"/>
      <c r="O28"/>
      <c r="P28"/>
      <c r="Q28"/>
      <c r="R28"/>
      <c r="S28"/>
      <c r="T28"/>
      <c r="U28"/>
      <c r="V28"/>
    </row>
    <row r="29" spans="1:22" s="6" customFormat="1" ht="17.45" customHeight="1" x14ac:dyDescent="0.15">
      <c r="A29" s="300" t="s">
        <v>176</v>
      </c>
      <c r="B29" s="304">
        <v>46254</v>
      </c>
      <c r="C29" s="305">
        <v>26373</v>
      </c>
      <c r="D29" s="305"/>
      <c r="E29" s="305">
        <v>24826</v>
      </c>
      <c r="F29" s="305"/>
      <c r="G29" s="305">
        <v>1547</v>
      </c>
      <c r="H29" s="305">
        <v>19823</v>
      </c>
      <c r="I29" s="305"/>
      <c r="J29" s="303">
        <v>58</v>
      </c>
      <c r="K29" s="303"/>
      <c r="L29"/>
      <c r="M29"/>
      <c r="N29"/>
      <c r="O29"/>
      <c r="P29"/>
      <c r="Q29"/>
      <c r="R29"/>
      <c r="S29"/>
      <c r="T29"/>
      <c r="U29"/>
      <c r="V29"/>
    </row>
    <row r="30" spans="1:22" s="6" customFormat="1" ht="17.45" customHeight="1" x14ac:dyDescent="0.15">
      <c r="A30" s="300"/>
      <c r="B30" s="304"/>
      <c r="C30" s="305"/>
      <c r="D30" s="305"/>
      <c r="E30" s="305"/>
      <c r="F30" s="305"/>
      <c r="G30" s="305"/>
      <c r="H30" s="305"/>
      <c r="I30" s="305"/>
      <c r="J30" s="303"/>
      <c r="K30" s="303"/>
      <c r="L30"/>
      <c r="M30"/>
      <c r="N30"/>
      <c r="O30"/>
      <c r="P30"/>
      <c r="Q30"/>
      <c r="R30"/>
      <c r="S30"/>
      <c r="T30"/>
      <c r="U30"/>
      <c r="V30"/>
    </row>
    <row r="31" spans="1:22" s="6" customFormat="1" ht="17.45" customHeight="1" x14ac:dyDescent="0.15">
      <c r="A31" s="300" t="s">
        <v>185</v>
      </c>
      <c r="B31" s="304">
        <v>45762</v>
      </c>
      <c r="C31" s="305">
        <v>24793</v>
      </c>
      <c r="D31" s="305"/>
      <c r="E31" s="305">
        <v>23102</v>
      </c>
      <c r="F31" s="305"/>
      <c r="G31" s="305">
        <v>1691</v>
      </c>
      <c r="H31" s="305">
        <v>20583</v>
      </c>
      <c r="I31" s="305"/>
      <c r="J31" s="303">
        <v>386</v>
      </c>
      <c r="K31" s="303"/>
      <c r="L31"/>
      <c r="M31"/>
      <c r="N31"/>
      <c r="O31"/>
      <c r="P31"/>
      <c r="Q31"/>
      <c r="R31"/>
      <c r="S31"/>
      <c r="T31"/>
      <c r="U31"/>
      <c r="V31"/>
    </row>
    <row r="32" spans="1:22" s="6" customFormat="1" ht="17.45" customHeight="1" x14ac:dyDescent="0.15">
      <c r="A32" s="300"/>
      <c r="B32" s="304"/>
      <c r="C32" s="305"/>
      <c r="D32" s="305"/>
      <c r="E32" s="305"/>
      <c r="F32" s="305"/>
      <c r="G32" s="305"/>
      <c r="H32" s="305"/>
      <c r="I32" s="305"/>
      <c r="J32" s="303"/>
      <c r="K32" s="303"/>
      <c r="L32"/>
      <c r="M32"/>
      <c r="N32"/>
      <c r="O32"/>
      <c r="P32"/>
      <c r="Q32"/>
      <c r="R32"/>
      <c r="S32"/>
      <c r="T32"/>
      <c r="U32"/>
      <c r="V32"/>
    </row>
    <row r="33" spans="1:22" s="6" customFormat="1" ht="17.45" customHeight="1" x14ac:dyDescent="0.15">
      <c r="A33" s="300" t="s">
        <v>240</v>
      </c>
      <c r="B33" s="257">
        <f>SUM(C33,H33,J33)</f>
        <v>44906</v>
      </c>
      <c r="C33" s="302">
        <f>SUM(E33:G34)</f>
        <v>23164</v>
      </c>
      <c r="D33" s="302"/>
      <c r="E33" s="239">
        <v>22336</v>
      </c>
      <c r="F33" s="239"/>
      <c r="G33" s="239">
        <v>828</v>
      </c>
      <c r="H33" s="239">
        <v>20307</v>
      </c>
      <c r="I33" s="239"/>
      <c r="J33" s="239">
        <v>1435</v>
      </c>
      <c r="K33" s="239"/>
      <c r="L33"/>
      <c r="M33"/>
      <c r="N33"/>
      <c r="O33"/>
      <c r="P33"/>
      <c r="Q33"/>
      <c r="R33"/>
      <c r="S33"/>
      <c r="T33"/>
      <c r="U33"/>
      <c r="V33"/>
    </row>
    <row r="34" spans="1:22" s="6" customFormat="1" ht="17.45" customHeight="1" x14ac:dyDescent="0.15">
      <c r="A34" s="300"/>
      <c r="B34" s="257"/>
      <c r="C34" s="302"/>
      <c r="D34" s="302"/>
      <c r="E34" s="239"/>
      <c r="F34" s="239"/>
      <c r="G34" s="239"/>
      <c r="H34" s="239"/>
      <c r="I34" s="239"/>
      <c r="J34" s="239"/>
      <c r="K34" s="239"/>
      <c r="L34"/>
      <c r="M34"/>
      <c r="N34"/>
      <c r="O34"/>
      <c r="P34"/>
      <c r="Q34"/>
      <c r="R34"/>
      <c r="S34"/>
      <c r="T34"/>
      <c r="U34"/>
      <c r="V34"/>
    </row>
    <row r="35" spans="1:22" s="6" customFormat="1" ht="17.45" customHeight="1" x14ac:dyDescent="0.15">
      <c r="A35" s="300" t="s">
        <v>281</v>
      </c>
      <c r="B35" s="257">
        <f>SUM(C35,H35,J35)</f>
        <v>43597</v>
      </c>
      <c r="C35" s="302">
        <f>SUM(E35:G36)</f>
        <v>22599</v>
      </c>
      <c r="D35" s="302"/>
      <c r="E35" s="239">
        <v>21867</v>
      </c>
      <c r="F35" s="239"/>
      <c r="G35" s="239">
        <v>732</v>
      </c>
      <c r="H35" s="239">
        <v>18779</v>
      </c>
      <c r="I35" s="239"/>
      <c r="J35" s="239">
        <v>2219</v>
      </c>
      <c r="K35" s="239"/>
      <c r="L35"/>
      <c r="M35"/>
      <c r="N35"/>
      <c r="O35"/>
      <c r="P35"/>
      <c r="Q35"/>
      <c r="R35"/>
      <c r="S35"/>
      <c r="T35"/>
      <c r="U35"/>
      <c r="V35"/>
    </row>
    <row r="36" spans="1:22" s="6" customFormat="1" ht="17.45" customHeight="1" x14ac:dyDescent="0.15">
      <c r="A36" s="301"/>
      <c r="B36" s="257"/>
      <c r="C36" s="302"/>
      <c r="D36" s="302"/>
      <c r="E36" s="240"/>
      <c r="F36" s="240"/>
      <c r="G36" s="240"/>
      <c r="H36" s="240"/>
      <c r="I36" s="240"/>
      <c r="J36" s="240"/>
      <c r="K36" s="240"/>
      <c r="L36"/>
      <c r="M36"/>
      <c r="N36"/>
      <c r="O36"/>
      <c r="P36"/>
      <c r="Q36"/>
      <c r="R36"/>
      <c r="S36"/>
      <c r="T36"/>
      <c r="U36"/>
      <c r="V36"/>
    </row>
    <row r="37" spans="1:22" s="6" customFormat="1" x14ac:dyDescent="0.15">
      <c r="A37" s="6" t="s">
        <v>56</v>
      </c>
      <c r="B37" s="16"/>
      <c r="C37" s="16"/>
      <c r="D37" s="16"/>
      <c r="L37"/>
      <c r="M37"/>
      <c r="N37"/>
      <c r="O37"/>
      <c r="P37"/>
      <c r="Q37"/>
      <c r="R37"/>
      <c r="S37"/>
      <c r="T37"/>
      <c r="U37"/>
      <c r="V37"/>
    </row>
    <row r="38" spans="1:22" x14ac:dyDescent="0.15">
      <c r="A38" s="15"/>
    </row>
  </sheetData>
  <mergeCells count="90">
    <mergeCell ref="C31:D32"/>
    <mergeCell ref="E31:F32"/>
    <mergeCell ref="G31:G32"/>
    <mergeCell ref="H31:I32"/>
    <mergeCell ref="J31:K32"/>
    <mergeCell ref="I7:K7"/>
    <mergeCell ref="A3:B3"/>
    <mergeCell ref="I3:K3"/>
    <mergeCell ref="B4:C4"/>
    <mergeCell ref="D4:F4"/>
    <mergeCell ref="G4:H4"/>
    <mergeCell ref="I4:K4"/>
    <mergeCell ref="B5:C5"/>
    <mergeCell ref="D5:F5"/>
    <mergeCell ref="G5:H5"/>
    <mergeCell ref="B6:C6"/>
    <mergeCell ref="D6:F6"/>
    <mergeCell ref="G6:H6"/>
    <mergeCell ref="I5:K5"/>
    <mergeCell ref="G18:K18"/>
    <mergeCell ref="C20:D20"/>
    <mergeCell ref="E20:F20"/>
    <mergeCell ref="I9:K9"/>
    <mergeCell ref="I8:K8"/>
    <mergeCell ref="A19:A20"/>
    <mergeCell ref="B19:B20"/>
    <mergeCell ref="C19:G19"/>
    <mergeCell ref="G21:G22"/>
    <mergeCell ref="I6:K6"/>
    <mergeCell ref="H19:I20"/>
    <mergeCell ref="J19:K20"/>
    <mergeCell ref="B7:C7"/>
    <mergeCell ref="D7:F7"/>
    <mergeCell ref="G7:H7"/>
    <mergeCell ref="B8:C8"/>
    <mergeCell ref="D8:F8"/>
    <mergeCell ref="G8:H8"/>
    <mergeCell ref="B9:C9"/>
    <mergeCell ref="D9:F9"/>
    <mergeCell ref="G9:H9"/>
    <mergeCell ref="H21:I22"/>
    <mergeCell ref="J21:K22"/>
    <mergeCell ref="A23:A24"/>
    <mergeCell ref="B23:B24"/>
    <mergeCell ref="C23:D24"/>
    <mergeCell ref="E23:F24"/>
    <mergeCell ref="G23:G24"/>
    <mergeCell ref="H23:I24"/>
    <mergeCell ref="J23:K24"/>
    <mergeCell ref="A21:A22"/>
    <mergeCell ref="B21:B22"/>
    <mergeCell ref="C21:D22"/>
    <mergeCell ref="E21:F22"/>
    <mergeCell ref="J25:K26"/>
    <mergeCell ref="A27:A28"/>
    <mergeCell ref="B27:B28"/>
    <mergeCell ref="C27:D28"/>
    <mergeCell ref="E27:F28"/>
    <mergeCell ref="G27:G28"/>
    <mergeCell ref="H27:I28"/>
    <mergeCell ref="J27:K28"/>
    <mergeCell ref="A25:A26"/>
    <mergeCell ref="B25:B26"/>
    <mergeCell ref="C25:D26"/>
    <mergeCell ref="E25:F26"/>
    <mergeCell ref="G25:G26"/>
    <mergeCell ref="H25:I26"/>
    <mergeCell ref="J29:K30"/>
    <mergeCell ref="A35:A36"/>
    <mergeCell ref="B35:B36"/>
    <mergeCell ref="C35:D36"/>
    <mergeCell ref="E35:F36"/>
    <mergeCell ref="G35:G36"/>
    <mergeCell ref="H35:I36"/>
    <mergeCell ref="J35:K36"/>
    <mergeCell ref="A29:A30"/>
    <mergeCell ref="B29:B30"/>
    <mergeCell ref="C29:D30"/>
    <mergeCell ref="E29:F30"/>
    <mergeCell ref="G29:G30"/>
    <mergeCell ref="H29:I30"/>
    <mergeCell ref="A31:A32"/>
    <mergeCell ref="B31:B32"/>
    <mergeCell ref="H33:I34"/>
    <mergeCell ref="J33:K34"/>
    <mergeCell ref="A33:A34"/>
    <mergeCell ref="B33:B34"/>
    <mergeCell ref="C33:D34"/>
    <mergeCell ref="E33:F34"/>
    <mergeCell ref="G33:G34"/>
  </mergeCells>
  <phoneticPr fontId="2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B56"/>
  <sheetViews>
    <sheetView zoomScaleNormal="100" zoomScaleSheetLayoutView="100" workbookViewId="0">
      <selection activeCell="M1" sqref="M1"/>
    </sheetView>
  </sheetViews>
  <sheetFormatPr defaultColWidth="9" defaultRowHeight="13.5" x14ac:dyDescent="0.15"/>
  <cols>
    <col min="1" max="1" width="8.25" style="80" customWidth="1"/>
    <col min="2" max="5" width="6.75" style="80" customWidth="1"/>
    <col min="6" max="6" width="6.875" style="80" customWidth="1"/>
    <col min="7" max="7" width="7.75" style="80" customWidth="1"/>
    <col min="8" max="8" width="6.625" style="80" customWidth="1"/>
    <col min="9" max="9" width="7.625" style="80" customWidth="1"/>
    <col min="10" max="10" width="7.125" style="80" customWidth="1"/>
    <col min="11" max="11" width="7.25" style="80" customWidth="1"/>
    <col min="12" max="13" width="6.625" style="80" customWidth="1"/>
    <col min="29" max="16384" width="9" style="80"/>
  </cols>
  <sheetData>
    <row r="1" spans="1:13" ht="17.25" x14ac:dyDescent="0.15">
      <c r="A1" s="25" t="s">
        <v>149</v>
      </c>
      <c r="K1" s="173"/>
      <c r="L1" s="173"/>
      <c r="M1" s="173"/>
    </row>
    <row r="2" spans="1:13" ht="13.5" customHeight="1" x14ac:dyDescent="0.15">
      <c r="A2" s="25"/>
      <c r="K2" s="323"/>
      <c r="L2" s="323"/>
      <c r="M2" s="323"/>
    </row>
    <row r="3" spans="1:13" x14ac:dyDescent="0.15">
      <c r="A3" s="6" t="s">
        <v>150</v>
      </c>
      <c r="B3" s="8"/>
      <c r="C3" s="8"/>
      <c r="D3" s="8"/>
      <c r="E3" s="8"/>
      <c r="F3" s="8"/>
      <c r="G3" s="8"/>
      <c r="H3" s="8"/>
      <c r="I3" s="255" t="s">
        <v>285</v>
      </c>
      <c r="J3" s="255"/>
      <c r="K3" s="255"/>
      <c r="L3" s="255"/>
      <c r="M3" s="255"/>
    </row>
    <row r="4" spans="1:13" x14ac:dyDescent="0.15">
      <c r="A4" s="324" t="s">
        <v>151</v>
      </c>
      <c r="B4" s="325" t="s">
        <v>243</v>
      </c>
      <c r="C4" s="326" t="s">
        <v>152</v>
      </c>
      <c r="D4" s="326"/>
      <c r="E4" s="326"/>
      <c r="F4" s="326"/>
      <c r="G4" s="326"/>
      <c r="H4" s="326"/>
      <c r="I4" s="326"/>
      <c r="J4" s="326" t="s">
        <v>153</v>
      </c>
      <c r="K4" s="326"/>
      <c r="L4" s="326"/>
      <c r="M4" s="327"/>
    </row>
    <row r="5" spans="1:13" x14ac:dyDescent="0.15">
      <c r="A5" s="324"/>
      <c r="B5" s="325"/>
      <c r="C5" s="326" t="s">
        <v>5</v>
      </c>
      <c r="D5" s="326" t="s">
        <v>154</v>
      </c>
      <c r="E5" s="326"/>
      <c r="F5" s="326"/>
      <c r="G5" s="326"/>
      <c r="H5" s="326"/>
      <c r="I5" s="325" t="s">
        <v>155</v>
      </c>
      <c r="J5" s="326" t="s">
        <v>5</v>
      </c>
      <c r="K5" s="326" t="s">
        <v>156</v>
      </c>
      <c r="L5" s="326" t="s">
        <v>157</v>
      </c>
      <c r="M5" s="327" t="s">
        <v>158</v>
      </c>
    </row>
    <row r="6" spans="1:13" ht="27" customHeight="1" x14ac:dyDescent="0.15">
      <c r="A6" s="324"/>
      <c r="B6" s="325"/>
      <c r="C6" s="326"/>
      <c r="D6" s="77" t="s">
        <v>5</v>
      </c>
      <c r="E6" s="26" t="s">
        <v>159</v>
      </c>
      <c r="F6" s="27" t="s">
        <v>160</v>
      </c>
      <c r="G6" s="27" t="s">
        <v>161</v>
      </c>
      <c r="H6" s="77" t="s">
        <v>162</v>
      </c>
      <c r="I6" s="326"/>
      <c r="J6" s="326"/>
      <c r="K6" s="326"/>
      <c r="L6" s="326"/>
      <c r="M6" s="327"/>
    </row>
    <row r="7" spans="1:13" x14ac:dyDescent="0.15">
      <c r="A7" s="321" t="s">
        <v>5</v>
      </c>
      <c r="B7" s="322">
        <f>SUM(B9:B38)</f>
        <v>43597</v>
      </c>
      <c r="C7" s="254">
        <f>SUM(D7,I7)</f>
        <v>22599</v>
      </c>
      <c r="D7" s="254">
        <f>SUM(E7:H8)</f>
        <v>21867</v>
      </c>
      <c r="E7" s="254">
        <f>SUM(E9:E38)</f>
        <v>18532</v>
      </c>
      <c r="F7" s="254">
        <f t="shared" ref="F7:M7" si="0">SUM(F9:F38)</f>
        <v>2886</v>
      </c>
      <c r="G7" s="254">
        <f t="shared" si="0"/>
        <v>70</v>
      </c>
      <c r="H7" s="254">
        <f t="shared" si="0"/>
        <v>379</v>
      </c>
      <c r="I7" s="254">
        <f t="shared" si="0"/>
        <v>732</v>
      </c>
      <c r="J7" s="254">
        <f>SUM(K7:M8)</f>
        <v>18779</v>
      </c>
      <c r="K7" s="254">
        <f t="shared" si="0"/>
        <v>6903</v>
      </c>
      <c r="L7" s="254">
        <f t="shared" si="0"/>
        <v>1739</v>
      </c>
      <c r="M7" s="254">
        <f t="shared" si="0"/>
        <v>10137</v>
      </c>
    </row>
    <row r="8" spans="1:13" x14ac:dyDescent="0.15">
      <c r="A8" s="319"/>
      <c r="B8" s="257"/>
      <c r="C8" s="302"/>
      <c r="D8" s="302"/>
      <c r="E8" s="302"/>
      <c r="F8" s="302"/>
      <c r="G8" s="302"/>
      <c r="H8" s="302"/>
      <c r="I8" s="302"/>
      <c r="J8" s="302"/>
      <c r="K8" s="302"/>
      <c r="L8" s="302"/>
      <c r="M8" s="302"/>
    </row>
    <row r="9" spans="1:13" x14ac:dyDescent="0.15">
      <c r="A9" s="319" t="s">
        <v>190</v>
      </c>
      <c r="B9" s="243">
        <v>2064</v>
      </c>
      <c r="C9" s="239">
        <f t="shared" ref="C9" si="1">SUM(D9,I9)</f>
        <v>308</v>
      </c>
      <c r="D9" s="239">
        <f>SUM(E9:H10)</f>
        <v>299</v>
      </c>
      <c r="E9" s="239">
        <v>252</v>
      </c>
      <c r="F9" s="239">
        <v>3</v>
      </c>
      <c r="G9" s="239">
        <v>41</v>
      </c>
      <c r="H9" s="239">
        <v>3</v>
      </c>
      <c r="I9" s="239">
        <v>9</v>
      </c>
      <c r="J9" s="239">
        <v>1631</v>
      </c>
      <c r="K9" s="239">
        <v>7</v>
      </c>
      <c r="L9" s="239">
        <v>1588</v>
      </c>
      <c r="M9" s="239">
        <v>36</v>
      </c>
    </row>
    <row r="10" spans="1:13" x14ac:dyDescent="0.15">
      <c r="A10" s="319"/>
      <c r="B10" s="243"/>
      <c r="C10" s="239"/>
      <c r="D10" s="239"/>
      <c r="E10" s="239"/>
      <c r="F10" s="239"/>
      <c r="G10" s="239"/>
      <c r="H10" s="239"/>
      <c r="I10" s="239"/>
      <c r="J10" s="239"/>
      <c r="K10" s="239"/>
      <c r="L10" s="239"/>
      <c r="M10" s="239"/>
    </row>
    <row r="11" spans="1:13" x14ac:dyDescent="0.15">
      <c r="A11" s="319" t="s">
        <v>191</v>
      </c>
      <c r="B11" s="243">
        <v>1599</v>
      </c>
      <c r="C11" s="239">
        <f t="shared" ref="C11" si="2">SUM(D11,I11)</f>
        <v>1212</v>
      </c>
      <c r="D11" s="239">
        <f t="shared" ref="D11" si="3">SUM(E11:H12)</f>
        <v>1161</v>
      </c>
      <c r="E11" s="239">
        <v>1097</v>
      </c>
      <c r="F11" s="239">
        <v>24</v>
      </c>
      <c r="G11" s="239">
        <v>27</v>
      </c>
      <c r="H11" s="239">
        <v>13</v>
      </c>
      <c r="I11" s="239">
        <v>51</v>
      </c>
      <c r="J11" s="239">
        <v>206</v>
      </c>
      <c r="K11" s="239">
        <v>50</v>
      </c>
      <c r="L11" s="239">
        <v>131</v>
      </c>
      <c r="M11" s="239">
        <v>25</v>
      </c>
    </row>
    <row r="12" spans="1:13" x14ac:dyDescent="0.15">
      <c r="A12" s="319"/>
      <c r="B12" s="243"/>
      <c r="C12" s="239"/>
      <c r="D12" s="239"/>
      <c r="E12" s="239"/>
      <c r="F12" s="239"/>
      <c r="G12" s="239"/>
      <c r="H12" s="239"/>
      <c r="I12" s="239"/>
      <c r="J12" s="239"/>
      <c r="K12" s="239"/>
      <c r="L12" s="239"/>
      <c r="M12" s="239"/>
    </row>
    <row r="13" spans="1:13" x14ac:dyDescent="0.15">
      <c r="A13" s="319" t="s">
        <v>192</v>
      </c>
      <c r="B13" s="243">
        <v>1994</v>
      </c>
      <c r="C13" s="239">
        <f t="shared" ref="C13" si="4">SUM(D13,I13)</f>
        <v>1638</v>
      </c>
      <c r="D13" s="239">
        <f t="shared" ref="D13" si="5">SUM(E13:H14)</f>
        <v>1565</v>
      </c>
      <c r="E13" s="239">
        <v>1448</v>
      </c>
      <c r="F13" s="239">
        <v>81</v>
      </c>
      <c r="G13" s="239">
        <v>1</v>
      </c>
      <c r="H13" s="239">
        <v>35</v>
      </c>
      <c r="I13" s="239">
        <v>73</v>
      </c>
      <c r="J13" s="239">
        <v>167</v>
      </c>
      <c r="K13" s="239">
        <v>133</v>
      </c>
      <c r="L13" s="239">
        <v>3</v>
      </c>
      <c r="M13" s="239">
        <v>31</v>
      </c>
    </row>
    <row r="14" spans="1:13" x14ac:dyDescent="0.15">
      <c r="A14" s="319"/>
      <c r="B14" s="243"/>
      <c r="C14" s="239"/>
      <c r="D14" s="239"/>
      <c r="E14" s="239"/>
      <c r="F14" s="239"/>
      <c r="G14" s="239"/>
      <c r="H14" s="239"/>
      <c r="I14" s="239"/>
      <c r="J14" s="239"/>
      <c r="K14" s="239"/>
      <c r="L14" s="239"/>
      <c r="M14" s="239"/>
    </row>
    <row r="15" spans="1:13" x14ac:dyDescent="0.15">
      <c r="A15" s="319" t="s">
        <v>193</v>
      </c>
      <c r="B15" s="243">
        <v>2030</v>
      </c>
      <c r="C15" s="239">
        <f t="shared" ref="C15" si="6">SUM(D15,I15)</f>
        <v>1620</v>
      </c>
      <c r="D15" s="239">
        <f t="shared" ref="D15" si="7">SUM(E15:H16)</f>
        <v>1562</v>
      </c>
      <c r="E15" s="239">
        <v>1395</v>
      </c>
      <c r="F15" s="239">
        <v>115</v>
      </c>
      <c r="G15" s="239" t="s">
        <v>246</v>
      </c>
      <c r="H15" s="239">
        <v>52</v>
      </c>
      <c r="I15" s="239">
        <v>58</v>
      </c>
      <c r="J15" s="239">
        <v>233</v>
      </c>
      <c r="K15" s="239">
        <v>192</v>
      </c>
      <c r="L15" s="239">
        <v>6</v>
      </c>
      <c r="M15" s="239">
        <v>35</v>
      </c>
    </row>
    <row r="16" spans="1:13" x14ac:dyDescent="0.15">
      <c r="A16" s="319"/>
      <c r="B16" s="243"/>
      <c r="C16" s="239"/>
      <c r="D16" s="239"/>
      <c r="E16" s="239"/>
      <c r="F16" s="239"/>
      <c r="G16" s="239"/>
      <c r="H16" s="239"/>
      <c r="I16" s="239"/>
      <c r="J16" s="239"/>
      <c r="K16" s="239"/>
      <c r="L16" s="239"/>
      <c r="M16" s="239"/>
    </row>
    <row r="17" spans="1:13" x14ac:dyDescent="0.15">
      <c r="A17" s="319" t="s">
        <v>194</v>
      </c>
      <c r="B17" s="243">
        <v>2283</v>
      </c>
      <c r="C17" s="239">
        <f t="shared" ref="C17" si="8">SUM(D17,I17)</f>
        <v>1793</v>
      </c>
      <c r="D17" s="239">
        <f t="shared" ref="D17" si="9">SUM(E17:H18)</f>
        <v>1734</v>
      </c>
      <c r="E17" s="239">
        <v>1527</v>
      </c>
      <c r="F17" s="239">
        <v>176</v>
      </c>
      <c r="G17" s="239" t="s">
        <v>246</v>
      </c>
      <c r="H17" s="239">
        <v>31</v>
      </c>
      <c r="I17" s="239">
        <v>59</v>
      </c>
      <c r="J17" s="239">
        <v>276</v>
      </c>
      <c r="K17" s="239">
        <v>242</v>
      </c>
      <c r="L17" s="239">
        <v>3</v>
      </c>
      <c r="M17" s="239">
        <v>31</v>
      </c>
    </row>
    <row r="18" spans="1:13" x14ac:dyDescent="0.15">
      <c r="A18" s="319"/>
      <c r="B18" s="243"/>
      <c r="C18" s="239"/>
      <c r="D18" s="239"/>
      <c r="E18" s="239"/>
      <c r="F18" s="239"/>
      <c r="G18" s="239"/>
      <c r="H18" s="239"/>
      <c r="I18" s="239"/>
      <c r="J18" s="239"/>
      <c r="K18" s="239"/>
      <c r="L18" s="239"/>
      <c r="M18" s="239"/>
    </row>
    <row r="19" spans="1:13" x14ac:dyDescent="0.15">
      <c r="A19" s="319" t="s">
        <v>195</v>
      </c>
      <c r="B19" s="243">
        <v>2982</v>
      </c>
      <c r="C19" s="239">
        <f t="shared" ref="C19" si="10">SUM(D19,I19)</f>
        <v>2452</v>
      </c>
      <c r="D19" s="239">
        <f t="shared" ref="D19" si="11">SUM(E19:H20)</f>
        <v>2372</v>
      </c>
      <c r="E19" s="239">
        <v>2063</v>
      </c>
      <c r="F19" s="239">
        <v>288</v>
      </c>
      <c r="G19" s="239">
        <v>1</v>
      </c>
      <c r="H19" s="239">
        <v>20</v>
      </c>
      <c r="I19" s="239">
        <v>80</v>
      </c>
      <c r="J19" s="239">
        <v>325</v>
      </c>
      <c r="K19" s="239">
        <v>263</v>
      </c>
      <c r="L19" s="239">
        <v>3</v>
      </c>
      <c r="M19" s="239">
        <v>59</v>
      </c>
    </row>
    <row r="20" spans="1:13" x14ac:dyDescent="0.15">
      <c r="A20" s="319"/>
      <c r="B20" s="243"/>
      <c r="C20" s="239"/>
      <c r="D20" s="239"/>
      <c r="E20" s="239"/>
      <c r="F20" s="239"/>
      <c r="G20" s="239"/>
      <c r="H20" s="239"/>
      <c r="I20" s="239"/>
      <c r="J20" s="239"/>
      <c r="K20" s="239"/>
      <c r="L20" s="239"/>
      <c r="M20" s="239"/>
    </row>
    <row r="21" spans="1:13" x14ac:dyDescent="0.15">
      <c r="A21" s="319" t="s">
        <v>196</v>
      </c>
      <c r="B21" s="243">
        <v>3831</v>
      </c>
      <c r="C21" s="239">
        <f t="shared" ref="C21" si="12">SUM(D21,I21)</f>
        <v>3217</v>
      </c>
      <c r="D21" s="239">
        <f t="shared" ref="D21" si="13">SUM(E21:H22)</f>
        <v>3114</v>
      </c>
      <c r="E21" s="239">
        <v>2719</v>
      </c>
      <c r="F21" s="239">
        <v>370</v>
      </c>
      <c r="G21" s="239" t="s">
        <v>246</v>
      </c>
      <c r="H21" s="239">
        <v>25</v>
      </c>
      <c r="I21" s="239">
        <v>103</v>
      </c>
      <c r="J21" s="239">
        <v>379</v>
      </c>
      <c r="K21" s="239">
        <v>298</v>
      </c>
      <c r="L21" s="239">
        <v>2</v>
      </c>
      <c r="M21" s="239">
        <v>79</v>
      </c>
    </row>
    <row r="22" spans="1:13" x14ac:dyDescent="0.15">
      <c r="A22" s="319"/>
      <c r="B22" s="243"/>
      <c r="C22" s="239"/>
      <c r="D22" s="239"/>
      <c r="E22" s="239"/>
      <c r="F22" s="239"/>
      <c r="G22" s="239"/>
      <c r="H22" s="239"/>
      <c r="I22" s="239"/>
      <c r="J22" s="239"/>
      <c r="K22" s="239"/>
      <c r="L22" s="239"/>
      <c r="M22" s="239"/>
    </row>
    <row r="23" spans="1:13" x14ac:dyDescent="0.15">
      <c r="A23" s="319" t="s">
        <v>197</v>
      </c>
      <c r="B23" s="243">
        <v>3233</v>
      </c>
      <c r="C23" s="239">
        <f t="shared" ref="C23" si="14">SUM(D23,I23)</f>
        <v>2631</v>
      </c>
      <c r="D23" s="239">
        <f t="shared" ref="D23" si="15">SUM(E23:H24)</f>
        <v>2562</v>
      </c>
      <c r="E23" s="239">
        <v>2226</v>
      </c>
      <c r="F23" s="239">
        <v>317</v>
      </c>
      <c r="G23" s="239" t="s">
        <v>246</v>
      </c>
      <c r="H23" s="239">
        <v>19</v>
      </c>
      <c r="I23" s="239">
        <v>69</v>
      </c>
      <c r="J23" s="239">
        <v>406</v>
      </c>
      <c r="K23" s="239">
        <v>313</v>
      </c>
      <c r="L23" s="239" t="s">
        <v>246</v>
      </c>
      <c r="M23" s="239">
        <v>93</v>
      </c>
    </row>
    <row r="24" spans="1:13" x14ac:dyDescent="0.15">
      <c r="A24" s="319"/>
      <c r="B24" s="243"/>
      <c r="C24" s="239"/>
      <c r="D24" s="239"/>
      <c r="E24" s="239"/>
      <c r="F24" s="239"/>
      <c r="G24" s="239"/>
      <c r="H24" s="239"/>
      <c r="I24" s="239"/>
      <c r="J24" s="239"/>
      <c r="K24" s="239"/>
      <c r="L24" s="239"/>
      <c r="M24" s="239"/>
    </row>
    <row r="25" spans="1:13" x14ac:dyDescent="0.15">
      <c r="A25" s="319" t="s">
        <v>198</v>
      </c>
      <c r="B25" s="243">
        <v>2762</v>
      </c>
      <c r="C25" s="239">
        <f t="shared" ref="C25" si="16">SUM(D25,I25)</f>
        <v>2202</v>
      </c>
      <c r="D25" s="239">
        <f t="shared" ref="D25" si="17">SUM(E25:H26)</f>
        <v>2135</v>
      </c>
      <c r="E25" s="239">
        <v>1861</v>
      </c>
      <c r="F25" s="239">
        <v>254</v>
      </c>
      <c r="G25" s="239" t="s">
        <v>246</v>
      </c>
      <c r="H25" s="239">
        <v>20</v>
      </c>
      <c r="I25" s="239">
        <v>67</v>
      </c>
      <c r="J25" s="239">
        <v>453</v>
      </c>
      <c r="K25" s="239">
        <v>337</v>
      </c>
      <c r="L25" s="239" t="s">
        <v>246</v>
      </c>
      <c r="M25" s="239">
        <v>116</v>
      </c>
    </row>
    <row r="26" spans="1:13" x14ac:dyDescent="0.15">
      <c r="A26" s="319"/>
      <c r="B26" s="243"/>
      <c r="C26" s="239"/>
      <c r="D26" s="239"/>
      <c r="E26" s="239"/>
      <c r="F26" s="239"/>
      <c r="G26" s="239"/>
      <c r="H26" s="239"/>
      <c r="I26" s="239"/>
      <c r="J26" s="239"/>
      <c r="K26" s="239"/>
      <c r="L26" s="239"/>
      <c r="M26" s="239"/>
    </row>
    <row r="27" spans="1:13" x14ac:dyDescent="0.15">
      <c r="A27" s="319" t="s">
        <v>199</v>
      </c>
      <c r="B27" s="243">
        <v>2985</v>
      </c>
      <c r="C27" s="239">
        <f t="shared" ref="C27" si="18">SUM(D27,I27)</f>
        <v>1998</v>
      </c>
      <c r="D27" s="239">
        <f t="shared" ref="D27" si="19">SUM(E27:H28)</f>
        <v>1927</v>
      </c>
      <c r="E27" s="239">
        <v>1597</v>
      </c>
      <c r="F27" s="239">
        <v>295</v>
      </c>
      <c r="G27" s="239" t="s">
        <v>246</v>
      </c>
      <c r="H27" s="239">
        <v>35</v>
      </c>
      <c r="I27" s="239">
        <v>71</v>
      </c>
      <c r="J27" s="239">
        <v>896</v>
      </c>
      <c r="K27" s="239">
        <v>574</v>
      </c>
      <c r="L27" s="239" t="s">
        <v>246</v>
      </c>
      <c r="M27" s="239">
        <v>322</v>
      </c>
    </row>
    <row r="28" spans="1:13" x14ac:dyDescent="0.15">
      <c r="A28" s="319"/>
      <c r="B28" s="243"/>
      <c r="C28" s="239"/>
      <c r="D28" s="239"/>
      <c r="E28" s="239"/>
      <c r="F28" s="239"/>
      <c r="G28" s="239"/>
      <c r="H28" s="239"/>
      <c r="I28" s="239"/>
      <c r="J28" s="239"/>
      <c r="K28" s="239"/>
      <c r="L28" s="239"/>
      <c r="M28" s="239"/>
    </row>
    <row r="29" spans="1:13" x14ac:dyDescent="0.15">
      <c r="A29" s="319" t="s">
        <v>200</v>
      </c>
      <c r="B29" s="243">
        <v>3538</v>
      </c>
      <c r="C29" s="239">
        <f t="shared" ref="C29" si="20">SUM(D29,I29)</f>
        <v>1487</v>
      </c>
      <c r="D29" s="239">
        <f t="shared" ref="D29" si="21">SUM(E29:H30)</f>
        <v>1431</v>
      </c>
      <c r="E29" s="239">
        <v>1053</v>
      </c>
      <c r="F29" s="239">
        <v>339</v>
      </c>
      <c r="G29" s="239" t="s">
        <v>246</v>
      </c>
      <c r="H29" s="239">
        <v>39</v>
      </c>
      <c r="I29" s="239">
        <v>56</v>
      </c>
      <c r="J29" s="239">
        <v>1954</v>
      </c>
      <c r="K29" s="239">
        <v>897</v>
      </c>
      <c r="L29" s="239" t="s">
        <v>246</v>
      </c>
      <c r="M29" s="239">
        <v>1057</v>
      </c>
    </row>
    <row r="30" spans="1:13" x14ac:dyDescent="0.15">
      <c r="A30" s="319"/>
      <c r="B30" s="243"/>
      <c r="C30" s="239"/>
      <c r="D30" s="239"/>
      <c r="E30" s="239"/>
      <c r="F30" s="239"/>
      <c r="G30" s="239"/>
      <c r="H30" s="239"/>
      <c r="I30" s="239"/>
      <c r="J30" s="239"/>
      <c r="K30" s="239"/>
      <c r="L30" s="239"/>
      <c r="M30" s="239"/>
    </row>
    <row r="31" spans="1:13" x14ac:dyDescent="0.15">
      <c r="A31" s="319" t="s">
        <v>201</v>
      </c>
      <c r="B31" s="243">
        <v>4476</v>
      </c>
      <c r="C31" s="239">
        <f t="shared" ref="C31" si="22">SUM(D31,I31)</f>
        <v>1182</v>
      </c>
      <c r="D31" s="239">
        <f t="shared" ref="D31" si="23">SUM(E31:H32)</f>
        <v>1159</v>
      </c>
      <c r="E31" s="239">
        <v>768</v>
      </c>
      <c r="F31" s="239">
        <v>355</v>
      </c>
      <c r="G31" s="239" t="s">
        <v>246</v>
      </c>
      <c r="H31" s="239">
        <v>36</v>
      </c>
      <c r="I31" s="239">
        <v>23</v>
      </c>
      <c r="J31" s="239">
        <v>3200</v>
      </c>
      <c r="K31" s="239">
        <v>1297</v>
      </c>
      <c r="L31" s="239" t="s">
        <v>246</v>
      </c>
      <c r="M31" s="239">
        <v>1903</v>
      </c>
    </row>
    <row r="32" spans="1:13" x14ac:dyDescent="0.15">
      <c r="A32" s="319"/>
      <c r="B32" s="243"/>
      <c r="C32" s="239"/>
      <c r="D32" s="239"/>
      <c r="E32" s="239"/>
      <c r="F32" s="239"/>
      <c r="G32" s="239"/>
      <c r="H32" s="239"/>
      <c r="I32" s="239"/>
      <c r="J32" s="239"/>
      <c r="K32" s="239"/>
      <c r="L32" s="239"/>
      <c r="M32" s="239"/>
    </row>
    <row r="33" spans="1:13" x14ac:dyDescent="0.15">
      <c r="A33" s="319" t="s">
        <v>202</v>
      </c>
      <c r="B33" s="243">
        <v>4233</v>
      </c>
      <c r="C33" s="239">
        <f t="shared" ref="C33" si="24">SUM(D33,I33)</f>
        <v>574</v>
      </c>
      <c r="D33" s="239">
        <f t="shared" ref="D33" si="25">SUM(E33:H34)</f>
        <v>565</v>
      </c>
      <c r="E33" s="239">
        <v>357</v>
      </c>
      <c r="F33" s="239">
        <v>181</v>
      </c>
      <c r="G33" s="239" t="s">
        <v>246</v>
      </c>
      <c r="H33" s="239">
        <v>27</v>
      </c>
      <c r="I33" s="239">
        <v>9</v>
      </c>
      <c r="J33" s="239">
        <v>3552</v>
      </c>
      <c r="K33" s="239">
        <v>1175</v>
      </c>
      <c r="L33" s="239">
        <v>3</v>
      </c>
      <c r="M33" s="239">
        <v>2374</v>
      </c>
    </row>
    <row r="34" spans="1:13" x14ac:dyDescent="0.15">
      <c r="A34" s="319"/>
      <c r="B34" s="243"/>
      <c r="C34" s="239"/>
      <c r="D34" s="239"/>
      <c r="E34" s="239"/>
      <c r="F34" s="239"/>
      <c r="G34" s="239"/>
      <c r="H34" s="239"/>
      <c r="I34" s="239"/>
      <c r="J34" s="239"/>
      <c r="K34" s="239"/>
      <c r="L34" s="239"/>
      <c r="M34" s="239"/>
    </row>
    <row r="35" spans="1:13" x14ac:dyDescent="0.15">
      <c r="A35" s="319" t="s">
        <v>203</v>
      </c>
      <c r="B35" s="243">
        <v>2665</v>
      </c>
      <c r="C35" s="239">
        <f t="shared" ref="C35" si="26">SUM(D35,I35)</f>
        <v>196</v>
      </c>
      <c r="D35" s="239">
        <f t="shared" ref="D35" si="27">SUM(E35:H36)</f>
        <v>193</v>
      </c>
      <c r="E35" s="239">
        <v>117</v>
      </c>
      <c r="F35" s="239">
        <v>62</v>
      </c>
      <c r="G35" s="239" t="s">
        <v>246</v>
      </c>
      <c r="H35" s="239">
        <v>14</v>
      </c>
      <c r="I35" s="239">
        <v>3</v>
      </c>
      <c r="J35" s="239">
        <v>2378</v>
      </c>
      <c r="K35" s="239">
        <v>669</v>
      </c>
      <c r="L35" s="239" t="s">
        <v>246</v>
      </c>
      <c r="M35" s="239">
        <v>1709</v>
      </c>
    </row>
    <row r="36" spans="1:13" x14ac:dyDescent="0.15">
      <c r="A36" s="319"/>
      <c r="B36" s="243"/>
      <c r="C36" s="239"/>
      <c r="D36" s="239"/>
      <c r="E36" s="239"/>
      <c r="F36" s="239"/>
      <c r="G36" s="239"/>
      <c r="H36" s="239"/>
      <c r="I36" s="239"/>
      <c r="J36" s="239"/>
      <c r="K36" s="239"/>
      <c r="L36" s="239"/>
      <c r="M36" s="239"/>
    </row>
    <row r="37" spans="1:13" x14ac:dyDescent="0.15">
      <c r="A37" s="319" t="s">
        <v>163</v>
      </c>
      <c r="B37" s="243">
        <v>2922</v>
      </c>
      <c r="C37" s="239">
        <f t="shared" ref="C37" si="28">SUM(D37,I37)</f>
        <v>89</v>
      </c>
      <c r="D37" s="239">
        <f t="shared" ref="D37" si="29">SUM(E37:H38)</f>
        <v>88</v>
      </c>
      <c r="E37" s="239">
        <v>52</v>
      </c>
      <c r="F37" s="239">
        <v>26</v>
      </c>
      <c r="G37" s="239" t="s">
        <v>246</v>
      </c>
      <c r="H37" s="239">
        <v>10</v>
      </c>
      <c r="I37" s="239">
        <v>1</v>
      </c>
      <c r="J37" s="239">
        <v>2723</v>
      </c>
      <c r="K37" s="239">
        <v>456</v>
      </c>
      <c r="L37" s="239" t="s">
        <v>246</v>
      </c>
      <c r="M37" s="239">
        <v>2267</v>
      </c>
    </row>
    <row r="38" spans="1:13" x14ac:dyDescent="0.15">
      <c r="A38" s="319"/>
      <c r="B38" s="243"/>
      <c r="C38" s="239"/>
      <c r="D38" s="239"/>
      <c r="E38" s="239"/>
      <c r="F38" s="239"/>
      <c r="G38" s="239"/>
      <c r="H38" s="239"/>
      <c r="I38" s="239"/>
      <c r="J38" s="239"/>
      <c r="K38" s="239"/>
      <c r="L38" s="239"/>
      <c r="M38" s="239"/>
    </row>
    <row r="39" spans="1:13" x14ac:dyDescent="0.15">
      <c r="A39" s="319" t="s">
        <v>164</v>
      </c>
      <c r="B39" s="75"/>
      <c r="C39" s="76"/>
      <c r="D39" s="76"/>
      <c r="E39" s="76"/>
      <c r="F39" s="76"/>
      <c r="G39" s="76"/>
      <c r="H39" s="76"/>
      <c r="I39" s="76"/>
      <c r="J39" s="76"/>
      <c r="K39" s="76"/>
      <c r="L39" s="76"/>
      <c r="M39" s="76"/>
    </row>
    <row r="40" spans="1:13" x14ac:dyDescent="0.15">
      <c r="A40" s="319"/>
      <c r="B40" s="75"/>
      <c r="C40" s="76"/>
      <c r="D40" s="76"/>
      <c r="E40" s="76"/>
      <c r="F40" s="76"/>
      <c r="G40" s="76"/>
      <c r="H40" s="76"/>
      <c r="I40" s="76"/>
      <c r="J40" s="76"/>
      <c r="K40" s="76"/>
      <c r="L40" s="76"/>
      <c r="M40" s="76"/>
    </row>
    <row r="41" spans="1:13" x14ac:dyDescent="0.15">
      <c r="A41" s="319" t="s">
        <v>204</v>
      </c>
      <c r="B41" s="243">
        <v>25763</v>
      </c>
      <c r="C41" s="239">
        <f>SUM(D41,I41)</f>
        <v>19071</v>
      </c>
      <c r="D41" s="239">
        <f>SUM(E41:H42)</f>
        <v>18431</v>
      </c>
      <c r="E41" s="239">
        <f t="shared" ref="E41:M41" si="30">SUM(E9:E28)</f>
        <v>16185</v>
      </c>
      <c r="F41" s="239">
        <f t="shared" si="30"/>
        <v>1923</v>
      </c>
      <c r="G41" s="239">
        <f t="shared" si="30"/>
        <v>70</v>
      </c>
      <c r="H41" s="239">
        <f t="shared" si="30"/>
        <v>253</v>
      </c>
      <c r="I41" s="239">
        <f t="shared" si="30"/>
        <v>640</v>
      </c>
      <c r="J41" s="239">
        <f t="shared" si="30"/>
        <v>4972</v>
      </c>
      <c r="K41" s="239">
        <f t="shared" si="30"/>
        <v>2409</v>
      </c>
      <c r="L41" s="239">
        <f t="shared" si="30"/>
        <v>1736</v>
      </c>
      <c r="M41" s="239">
        <f t="shared" si="30"/>
        <v>827</v>
      </c>
    </row>
    <row r="42" spans="1:13" x14ac:dyDescent="0.15">
      <c r="A42" s="319"/>
      <c r="B42" s="243"/>
      <c r="C42" s="239"/>
      <c r="D42" s="239"/>
      <c r="E42" s="239"/>
      <c r="F42" s="239"/>
      <c r="G42" s="239"/>
      <c r="H42" s="239"/>
      <c r="I42" s="239"/>
      <c r="J42" s="239"/>
      <c r="K42" s="239"/>
      <c r="L42" s="239"/>
      <c r="M42" s="239"/>
    </row>
    <row r="43" spans="1:13" x14ac:dyDescent="0.15">
      <c r="A43" s="319" t="s">
        <v>205</v>
      </c>
      <c r="B43" s="243">
        <v>8014</v>
      </c>
      <c r="C43" s="239">
        <f t="shared" ref="C43" si="31">SUM(D43,I43)</f>
        <v>2669</v>
      </c>
      <c r="D43" s="239">
        <f t="shared" ref="D43" si="32">SUM(E43:H44)</f>
        <v>2590</v>
      </c>
      <c r="E43" s="239">
        <v>1821</v>
      </c>
      <c r="F43" s="239">
        <v>694</v>
      </c>
      <c r="G43" s="239" t="s">
        <v>246</v>
      </c>
      <c r="H43" s="239">
        <v>75</v>
      </c>
      <c r="I43" s="239">
        <v>79</v>
      </c>
      <c r="J43" s="239">
        <v>5154</v>
      </c>
      <c r="K43" s="239">
        <v>2194</v>
      </c>
      <c r="L43" s="239" t="s">
        <v>246</v>
      </c>
      <c r="M43" s="239">
        <v>2960</v>
      </c>
    </row>
    <row r="44" spans="1:13" x14ac:dyDescent="0.15">
      <c r="A44" s="319"/>
      <c r="B44" s="243"/>
      <c r="C44" s="239"/>
      <c r="D44" s="239"/>
      <c r="E44" s="239"/>
      <c r="F44" s="239"/>
      <c r="G44" s="239"/>
      <c r="H44" s="239"/>
      <c r="I44" s="239"/>
      <c r="J44" s="239"/>
      <c r="K44" s="239"/>
      <c r="L44" s="239"/>
      <c r="M44" s="239"/>
    </row>
    <row r="45" spans="1:13" x14ac:dyDescent="0.15">
      <c r="A45" s="319" t="s">
        <v>165</v>
      </c>
      <c r="B45" s="243">
        <v>9820</v>
      </c>
      <c r="C45" s="239">
        <f t="shared" ref="C45" si="33">SUM(D45,I45)</f>
        <v>859</v>
      </c>
      <c r="D45" s="239">
        <f t="shared" ref="D45" si="34">SUM(E45:H46)</f>
        <v>846</v>
      </c>
      <c r="E45" s="239">
        <v>526</v>
      </c>
      <c r="F45" s="239">
        <v>269</v>
      </c>
      <c r="G45" s="239" t="s">
        <v>246</v>
      </c>
      <c r="H45" s="239">
        <v>51</v>
      </c>
      <c r="I45" s="239">
        <v>13</v>
      </c>
      <c r="J45" s="239">
        <v>8653</v>
      </c>
      <c r="K45" s="239">
        <v>2300</v>
      </c>
      <c r="L45" s="239">
        <v>3</v>
      </c>
      <c r="M45" s="239">
        <v>6350</v>
      </c>
    </row>
    <row r="46" spans="1:13" x14ac:dyDescent="0.15">
      <c r="A46" s="319"/>
      <c r="B46" s="243"/>
      <c r="C46" s="239"/>
      <c r="D46" s="239"/>
      <c r="E46" s="239"/>
      <c r="F46" s="239"/>
      <c r="G46" s="239"/>
      <c r="H46" s="239"/>
      <c r="I46" s="239"/>
      <c r="J46" s="239"/>
      <c r="K46" s="239"/>
      <c r="L46" s="239"/>
      <c r="M46" s="239"/>
    </row>
    <row r="47" spans="1:13" x14ac:dyDescent="0.15">
      <c r="A47" s="319" t="s">
        <v>164</v>
      </c>
      <c r="B47" s="169"/>
      <c r="C47" s="168"/>
      <c r="D47" s="168"/>
      <c r="E47" s="168"/>
      <c r="F47" s="168"/>
      <c r="G47" s="168"/>
      <c r="H47" s="168"/>
      <c r="I47" s="168"/>
      <c r="J47" s="168"/>
      <c r="K47" s="168"/>
      <c r="L47" s="168"/>
      <c r="M47" s="168"/>
    </row>
    <row r="48" spans="1:13" x14ac:dyDescent="0.15">
      <c r="A48" s="319"/>
      <c r="B48" s="169"/>
      <c r="C48" s="168"/>
      <c r="D48" s="168"/>
      <c r="E48" s="168"/>
      <c r="F48" s="168"/>
      <c r="G48" s="168"/>
      <c r="H48" s="168"/>
      <c r="I48" s="168"/>
      <c r="J48" s="168"/>
      <c r="K48" s="168"/>
      <c r="L48" s="168"/>
      <c r="M48" s="168"/>
    </row>
    <row r="49" spans="1:13" x14ac:dyDescent="0.15">
      <c r="A49" s="319" t="s">
        <v>6</v>
      </c>
      <c r="B49" s="243">
        <v>20526</v>
      </c>
      <c r="C49" s="239">
        <f>SUM(D49,I49)</f>
        <v>12558</v>
      </c>
      <c r="D49" s="239">
        <f>SUM(E49:H50)</f>
        <v>12098</v>
      </c>
      <c r="E49" s="239">
        <v>11606</v>
      </c>
      <c r="F49" s="239">
        <v>292</v>
      </c>
      <c r="G49" s="239">
        <v>25</v>
      </c>
      <c r="H49" s="239">
        <v>175</v>
      </c>
      <c r="I49" s="239">
        <v>460</v>
      </c>
      <c r="J49" s="239">
        <v>6768</v>
      </c>
      <c r="K49" s="239">
        <v>806</v>
      </c>
      <c r="L49" s="239">
        <v>866</v>
      </c>
      <c r="M49" s="239">
        <v>5096</v>
      </c>
    </row>
    <row r="50" spans="1:13" x14ac:dyDescent="0.15">
      <c r="A50" s="319"/>
      <c r="B50" s="243"/>
      <c r="C50" s="239"/>
      <c r="D50" s="239"/>
      <c r="E50" s="239"/>
      <c r="F50" s="239"/>
      <c r="G50" s="239"/>
      <c r="H50" s="239"/>
      <c r="I50" s="239"/>
      <c r="J50" s="239"/>
      <c r="K50" s="239"/>
      <c r="L50" s="239"/>
      <c r="M50" s="239"/>
    </row>
    <row r="51" spans="1:13" x14ac:dyDescent="0.15">
      <c r="A51" s="319" t="s">
        <v>7</v>
      </c>
      <c r="B51" s="243">
        <v>23071</v>
      </c>
      <c r="C51" s="239">
        <f>SUM(D51,I51)</f>
        <v>10041</v>
      </c>
      <c r="D51" s="239">
        <f>SUM(E51:H52)</f>
        <v>9769</v>
      </c>
      <c r="E51" s="239">
        <v>6926</v>
      </c>
      <c r="F51" s="239">
        <v>2594</v>
      </c>
      <c r="G51" s="239">
        <v>45</v>
      </c>
      <c r="H51" s="239">
        <v>204</v>
      </c>
      <c r="I51" s="239">
        <v>272</v>
      </c>
      <c r="J51" s="239">
        <v>12011</v>
      </c>
      <c r="K51" s="239">
        <v>6097</v>
      </c>
      <c r="L51" s="239">
        <v>873</v>
      </c>
      <c r="M51" s="239">
        <v>5041</v>
      </c>
    </row>
    <row r="52" spans="1:13" x14ac:dyDescent="0.15">
      <c r="A52" s="320"/>
      <c r="B52" s="244"/>
      <c r="C52" s="240"/>
      <c r="D52" s="240"/>
      <c r="E52" s="240"/>
      <c r="F52" s="240"/>
      <c r="G52" s="240"/>
      <c r="H52" s="240"/>
      <c r="I52" s="240"/>
      <c r="J52" s="240"/>
      <c r="K52" s="240"/>
      <c r="L52" s="240"/>
      <c r="M52" s="240"/>
    </row>
    <row r="53" spans="1:13" x14ac:dyDescent="0.15">
      <c r="A53" s="6" t="s">
        <v>166</v>
      </c>
      <c r="B53" s="52"/>
      <c r="C53" s="52"/>
      <c r="D53" s="52"/>
      <c r="E53" s="52"/>
      <c r="F53" s="52"/>
      <c r="G53" s="52"/>
      <c r="H53" s="52"/>
      <c r="I53" s="52"/>
      <c r="J53" s="52"/>
      <c r="K53" s="52"/>
      <c r="L53" s="52"/>
      <c r="M53" s="52"/>
    </row>
    <row r="54" spans="1:13" x14ac:dyDescent="0.15">
      <c r="A54" s="15" t="s">
        <v>244</v>
      </c>
      <c r="B54" s="52"/>
      <c r="C54" s="52"/>
      <c r="D54" s="52"/>
      <c r="E54" s="52"/>
      <c r="F54" s="52"/>
      <c r="G54" s="52"/>
      <c r="H54" s="52"/>
      <c r="I54" s="52"/>
      <c r="J54" s="52"/>
      <c r="K54" s="52"/>
      <c r="L54" s="52"/>
      <c r="M54" s="52"/>
    </row>
    <row r="55" spans="1:13" x14ac:dyDescent="0.15">
      <c r="A55" s="15"/>
      <c r="B55" s="52"/>
      <c r="C55" s="52"/>
      <c r="D55" s="52"/>
      <c r="E55" s="52"/>
      <c r="F55" s="52"/>
      <c r="G55" s="52"/>
      <c r="H55" s="52"/>
      <c r="I55" s="52"/>
      <c r="J55" s="52"/>
      <c r="K55" s="52"/>
      <c r="L55" s="52"/>
      <c r="M55" s="52"/>
    </row>
    <row r="56" spans="1:13" x14ac:dyDescent="0.15">
      <c r="A56" s="8"/>
      <c r="B56" s="52"/>
      <c r="C56" s="52"/>
      <c r="D56" s="52"/>
      <c r="E56" s="52"/>
      <c r="F56" s="52"/>
      <c r="G56" s="52"/>
      <c r="H56" s="52"/>
      <c r="I56" s="52"/>
      <c r="J56" s="52"/>
      <c r="K56" s="52"/>
      <c r="L56" s="52"/>
      <c r="M56" s="52"/>
    </row>
  </sheetData>
  <mergeCells count="288">
    <mergeCell ref="K2:M2"/>
    <mergeCell ref="I3:M3"/>
    <mergeCell ref="A4:A6"/>
    <mergeCell ref="B4:B6"/>
    <mergeCell ref="C4:I4"/>
    <mergeCell ref="J4:M4"/>
    <mergeCell ref="C5:C6"/>
    <mergeCell ref="D5:H5"/>
    <mergeCell ref="I5:I6"/>
    <mergeCell ref="J5:J6"/>
    <mergeCell ref="K5:K6"/>
    <mergeCell ref="L5:L6"/>
    <mergeCell ref="M5:M6"/>
    <mergeCell ref="A7:A8"/>
    <mergeCell ref="B7:B8"/>
    <mergeCell ref="C7:C8"/>
    <mergeCell ref="D7:D8"/>
    <mergeCell ref="E7:E8"/>
    <mergeCell ref="F7:F8"/>
    <mergeCell ref="M7:M8"/>
    <mergeCell ref="A9:A10"/>
    <mergeCell ref="B9:B10"/>
    <mergeCell ref="C9:C10"/>
    <mergeCell ref="D9:D10"/>
    <mergeCell ref="E9:E10"/>
    <mergeCell ref="F9:F10"/>
    <mergeCell ref="G9:G10"/>
    <mergeCell ref="H9:H10"/>
    <mergeCell ref="I9:I10"/>
    <mergeCell ref="G7:G8"/>
    <mergeCell ref="H7:H8"/>
    <mergeCell ref="I7:I8"/>
    <mergeCell ref="J7:J8"/>
    <mergeCell ref="K7:K8"/>
    <mergeCell ref="L7:L8"/>
    <mergeCell ref="J9:J10"/>
    <mergeCell ref="K9:K10"/>
    <mergeCell ref="L9:L10"/>
    <mergeCell ref="M9:M10"/>
    <mergeCell ref="A11:A12"/>
    <mergeCell ref="B11:B12"/>
    <mergeCell ref="C11:C12"/>
    <mergeCell ref="D11:D12"/>
    <mergeCell ref="E11:E12"/>
    <mergeCell ref="F11:F12"/>
    <mergeCell ref="M11:M12"/>
    <mergeCell ref="G11:G12"/>
    <mergeCell ref="H11:H12"/>
    <mergeCell ref="I11:I12"/>
    <mergeCell ref="J11:J12"/>
    <mergeCell ref="K11:K12"/>
    <mergeCell ref="L11:L12"/>
    <mergeCell ref="M13:M14"/>
    <mergeCell ref="A15:A16"/>
    <mergeCell ref="B15:B16"/>
    <mergeCell ref="C15:C16"/>
    <mergeCell ref="D15:D16"/>
    <mergeCell ref="E15:E16"/>
    <mergeCell ref="F15:F16"/>
    <mergeCell ref="M15:M16"/>
    <mergeCell ref="G15:G16"/>
    <mergeCell ref="H15:H16"/>
    <mergeCell ref="I15:I16"/>
    <mergeCell ref="J15:J16"/>
    <mergeCell ref="K15:K16"/>
    <mergeCell ref="L15:L16"/>
    <mergeCell ref="A13:A14"/>
    <mergeCell ref="B13:B14"/>
    <mergeCell ref="C13:C14"/>
    <mergeCell ref="D13:D14"/>
    <mergeCell ref="E13:E14"/>
    <mergeCell ref="F13:F14"/>
    <mergeCell ref="G13:G14"/>
    <mergeCell ref="H13:H14"/>
    <mergeCell ref="I13:I14"/>
    <mergeCell ref="D17:D18"/>
    <mergeCell ref="E17:E18"/>
    <mergeCell ref="F17:F18"/>
    <mergeCell ref="G17:G18"/>
    <mergeCell ref="H17:H18"/>
    <mergeCell ref="I17:I18"/>
    <mergeCell ref="J13:J14"/>
    <mergeCell ref="K13:K14"/>
    <mergeCell ref="L13:L14"/>
    <mergeCell ref="F21:F22"/>
    <mergeCell ref="G21:G22"/>
    <mergeCell ref="H21:H22"/>
    <mergeCell ref="I21:I22"/>
    <mergeCell ref="J17:J18"/>
    <mergeCell ref="K17:K18"/>
    <mergeCell ref="L17:L18"/>
    <mergeCell ref="M17:M18"/>
    <mergeCell ref="A19:A20"/>
    <mergeCell ref="B19:B20"/>
    <mergeCell ref="C19:C20"/>
    <mergeCell ref="D19:D20"/>
    <mergeCell ref="E19:E20"/>
    <mergeCell ref="F19:F20"/>
    <mergeCell ref="M19:M20"/>
    <mergeCell ref="G19:G20"/>
    <mergeCell ref="H19:H20"/>
    <mergeCell ref="I19:I20"/>
    <mergeCell ref="J19:J20"/>
    <mergeCell ref="K19:K20"/>
    <mergeCell ref="L19:L20"/>
    <mergeCell ref="A17:A18"/>
    <mergeCell ref="B17:B18"/>
    <mergeCell ref="C17:C18"/>
    <mergeCell ref="H25:H26"/>
    <mergeCell ref="I25:I26"/>
    <mergeCell ref="J21:J22"/>
    <mergeCell ref="K21:K22"/>
    <mergeCell ref="L21:L22"/>
    <mergeCell ref="M21:M22"/>
    <mergeCell ref="A23:A24"/>
    <mergeCell ref="B23:B24"/>
    <mergeCell ref="C23:C24"/>
    <mergeCell ref="D23:D24"/>
    <mergeCell ref="E23:E24"/>
    <mergeCell ref="F23:F24"/>
    <mergeCell ref="M23:M24"/>
    <mergeCell ref="G23:G24"/>
    <mergeCell ref="H23:H24"/>
    <mergeCell ref="I23:I24"/>
    <mergeCell ref="J23:J24"/>
    <mergeCell ref="K23:K24"/>
    <mergeCell ref="L23:L24"/>
    <mergeCell ref="A21:A22"/>
    <mergeCell ref="B21:B22"/>
    <mergeCell ref="C21:C22"/>
    <mergeCell ref="D21:D22"/>
    <mergeCell ref="E21:E22"/>
    <mergeCell ref="J25:J26"/>
    <mergeCell ref="K25:K26"/>
    <mergeCell ref="L25:L26"/>
    <mergeCell ref="M25:M26"/>
    <mergeCell ref="A27:A28"/>
    <mergeCell ref="B27:B28"/>
    <mergeCell ref="C27:C28"/>
    <mergeCell ref="D27:D28"/>
    <mergeCell ref="E27:E28"/>
    <mergeCell ref="F27:F28"/>
    <mergeCell ref="M27:M28"/>
    <mergeCell ref="G27:G28"/>
    <mergeCell ref="H27:H28"/>
    <mergeCell ref="I27:I28"/>
    <mergeCell ref="J27:J28"/>
    <mergeCell ref="K27:K28"/>
    <mergeCell ref="L27:L28"/>
    <mergeCell ref="A25:A26"/>
    <mergeCell ref="B25:B26"/>
    <mergeCell ref="C25:C26"/>
    <mergeCell ref="D25:D26"/>
    <mergeCell ref="E25:E26"/>
    <mergeCell ref="F25:F26"/>
    <mergeCell ref="G25:G26"/>
    <mergeCell ref="A29:A30"/>
    <mergeCell ref="B29:B30"/>
    <mergeCell ref="C29:C30"/>
    <mergeCell ref="D29:D30"/>
    <mergeCell ref="E29:E30"/>
    <mergeCell ref="F29:F30"/>
    <mergeCell ref="G29:G30"/>
    <mergeCell ref="H29:H30"/>
    <mergeCell ref="I29:I30"/>
    <mergeCell ref="A31:A32"/>
    <mergeCell ref="B31:B32"/>
    <mergeCell ref="C31:C32"/>
    <mergeCell ref="D31:D32"/>
    <mergeCell ref="E31:E32"/>
    <mergeCell ref="F31:F32"/>
    <mergeCell ref="M31:M32"/>
    <mergeCell ref="G31:G32"/>
    <mergeCell ref="H31:H32"/>
    <mergeCell ref="I31:I32"/>
    <mergeCell ref="J31:J32"/>
    <mergeCell ref="K31:K32"/>
    <mergeCell ref="L31:L32"/>
    <mergeCell ref="E33:E34"/>
    <mergeCell ref="F33:F34"/>
    <mergeCell ref="G33:G34"/>
    <mergeCell ref="H33:H34"/>
    <mergeCell ref="I33:I34"/>
    <mergeCell ref="J29:J30"/>
    <mergeCell ref="K29:K30"/>
    <mergeCell ref="L29:L30"/>
    <mergeCell ref="M29:M30"/>
    <mergeCell ref="G37:G38"/>
    <mergeCell ref="H37:H38"/>
    <mergeCell ref="I37:I38"/>
    <mergeCell ref="J33:J34"/>
    <mergeCell ref="K33:K34"/>
    <mergeCell ref="L33:L34"/>
    <mergeCell ref="M33:M34"/>
    <mergeCell ref="A35:A36"/>
    <mergeCell ref="B35:B36"/>
    <mergeCell ref="C35:C36"/>
    <mergeCell ref="D35:D36"/>
    <mergeCell ref="E35:E36"/>
    <mergeCell ref="F35:F36"/>
    <mergeCell ref="M35:M36"/>
    <mergeCell ref="G35:G36"/>
    <mergeCell ref="H35:H36"/>
    <mergeCell ref="I35:I36"/>
    <mergeCell ref="J35:J36"/>
    <mergeCell ref="K35:K36"/>
    <mergeCell ref="L35:L36"/>
    <mergeCell ref="A33:A34"/>
    <mergeCell ref="B33:B34"/>
    <mergeCell ref="C33:C34"/>
    <mergeCell ref="D33:D34"/>
    <mergeCell ref="F41:F42"/>
    <mergeCell ref="G41:G42"/>
    <mergeCell ref="H41:H42"/>
    <mergeCell ref="J37:J38"/>
    <mergeCell ref="K37:K38"/>
    <mergeCell ref="L37:L38"/>
    <mergeCell ref="M37:M38"/>
    <mergeCell ref="A39:A40"/>
    <mergeCell ref="A41:A42"/>
    <mergeCell ref="B41:B42"/>
    <mergeCell ref="C41:C42"/>
    <mergeCell ref="D41:D42"/>
    <mergeCell ref="E41:E42"/>
    <mergeCell ref="L41:L42"/>
    <mergeCell ref="M41:M42"/>
    <mergeCell ref="I41:I42"/>
    <mergeCell ref="J41:J42"/>
    <mergeCell ref="K41:K42"/>
    <mergeCell ref="A37:A38"/>
    <mergeCell ref="B37:B38"/>
    <mergeCell ref="C37:C38"/>
    <mergeCell ref="D37:D38"/>
    <mergeCell ref="E37:E38"/>
    <mergeCell ref="F37:F38"/>
    <mergeCell ref="I43:I44"/>
    <mergeCell ref="J43:J44"/>
    <mergeCell ref="K43:K44"/>
    <mergeCell ref="L43:L44"/>
    <mergeCell ref="M43:M44"/>
    <mergeCell ref="A45:A46"/>
    <mergeCell ref="B45:B46"/>
    <mergeCell ref="C45:C46"/>
    <mergeCell ref="D45:D46"/>
    <mergeCell ref="E45:E46"/>
    <mergeCell ref="A43:A44"/>
    <mergeCell ref="B43:B44"/>
    <mergeCell ref="C43:C44"/>
    <mergeCell ref="D43:D44"/>
    <mergeCell ref="E43:E44"/>
    <mergeCell ref="F43:F44"/>
    <mergeCell ref="G43:G44"/>
    <mergeCell ref="H43:H44"/>
    <mergeCell ref="H49:H50"/>
    <mergeCell ref="I49:I50"/>
    <mergeCell ref="J49:J50"/>
    <mergeCell ref="K49:K50"/>
    <mergeCell ref="L49:L50"/>
    <mergeCell ref="M49:M50"/>
    <mergeCell ref="L45:L46"/>
    <mergeCell ref="M45:M46"/>
    <mergeCell ref="A47:A48"/>
    <mergeCell ref="A49:A50"/>
    <mergeCell ref="B49:B50"/>
    <mergeCell ref="C49:C50"/>
    <mergeCell ref="D49:D50"/>
    <mergeCell ref="E49:E50"/>
    <mergeCell ref="F49:F50"/>
    <mergeCell ref="G49:G50"/>
    <mergeCell ref="F45:F46"/>
    <mergeCell ref="G45:G46"/>
    <mergeCell ref="H45:H46"/>
    <mergeCell ref="I45:I46"/>
    <mergeCell ref="J45:J46"/>
    <mergeCell ref="K45:K46"/>
    <mergeCell ref="M51:M52"/>
    <mergeCell ref="G51:G52"/>
    <mergeCell ref="H51:H52"/>
    <mergeCell ref="I51:I52"/>
    <mergeCell ref="J51:J52"/>
    <mergeCell ref="K51:K52"/>
    <mergeCell ref="L51:L52"/>
    <mergeCell ref="A51:A52"/>
    <mergeCell ref="B51:B52"/>
    <mergeCell ref="C51:C52"/>
    <mergeCell ref="D51:D52"/>
    <mergeCell ref="E51:E52"/>
    <mergeCell ref="F51:F52"/>
  </mergeCells>
  <phoneticPr fontId="2"/>
  <pageMargins left="0.70866141732283472" right="0.39370078740157483" top="0.98425196850393704" bottom="0.98425196850393704" header="0.51181102362204722" footer="0.51181102362204722"/>
  <pageSetup paperSize="9" orientation="portrait" r:id="rId1"/>
  <headerFooter alignWithMargins="0"/>
  <ignoredErrors>
    <ignoredError sqref="E41:F41 H41:K41 M41" formulaRange="1"/>
    <ignoredError sqref="J7" 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U25"/>
  <sheetViews>
    <sheetView zoomScaleNormal="100" zoomScaleSheetLayoutView="100" workbookViewId="0">
      <selection activeCell="J1" sqref="J1"/>
    </sheetView>
  </sheetViews>
  <sheetFormatPr defaultColWidth="9" defaultRowHeight="13.5" x14ac:dyDescent="0.15"/>
  <cols>
    <col min="1" max="1" width="3.125" style="81" customWidth="1"/>
    <col min="2" max="2" width="16.125" style="81" customWidth="1"/>
    <col min="3" max="10" width="8.625" style="81" customWidth="1"/>
    <col min="22" max="16384" width="9" style="81"/>
  </cols>
  <sheetData>
    <row r="1" spans="1:10" ht="17.25" x14ac:dyDescent="0.15">
      <c r="A1" s="328" t="s">
        <v>226</v>
      </c>
      <c r="B1" s="328"/>
      <c r="C1" s="329"/>
      <c r="D1" s="329"/>
      <c r="E1" s="329"/>
    </row>
    <row r="2" spans="1:10" x14ac:dyDescent="0.15">
      <c r="I2" s="331"/>
      <c r="J2" s="331"/>
    </row>
    <row r="3" spans="1:10" x14ac:dyDescent="0.15">
      <c r="A3" s="314" t="s">
        <v>167</v>
      </c>
      <c r="B3" s="314"/>
      <c r="C3" s="6"/>
      <c r="D3" s="6"/>
      <c r="E3" s="174"/>
      <c r="F3" s="174"/>
      <c r="G3" s="174"/>
      <c r="H3" s="255" t="s">
        <v>168</v>
      </c>
      <c r="I3" s="255"/>
      <c r="J3" s="255"/>
    </row>
    <row r="4" spans="1:10" ht="18" customHeight="1" x14ac:dyDescent="0.15">
      <c r="A4" s="262" t="s">
        <v>221</v>
      </c>
      <c r="B4" s="248"/>
      <c r="C4" s="214" t="s">
        <v>282</v>
      </c>
      <c r="D4" s="217"/>
      <c r="E4" s="214" t="s">
        <v>283</v>
      </c>
      <c r="F4" s="217"/>
      <c r="G4" s="214" t="s">
        <v>242</v>
      </c>
      <c r="H4" s="217"/>
      <c r="I4" s="214" t="s">
        <v>271</v>
      </c>
      <c r="J4" s="217"/>
    </row>
    <row r="5" spans="1:10" ht="18" customHeight="1" x14ac:dyDescent="0.15">
      <c r="A5" s="265"/>
      <c r="B5" s="242"/>
      <c r="C5" s="73" t="s">
        <v>115</v>
      </c>
      <c r="D5" s="73" t="s">
        <v>77</v>
      </c>
      <c r="E5" s="73" t="s">
        <v>115</v>
      </c>
      <c r="F5" s="73" t="s">
        <v>77</v>
      </c>
      <c r="G5" s="73" t="s">
        <v>115</v>
      </c>
      <c r="H5" s="74" t="s">
        <v>77</v>
      </c>
      <c r="I5" s="73" t="s">
        <v>115</v>
      </c>
      <c r="J5" s="74" t="s">
        <v>77</v>
      </c>
    </row>
    <row r="6" spans="1:10" ht="36" customHeight="1" x14ac:dyDescent="0.15">
      <c r="A6" s="110" t="s">
        <v>169</v>
      </c>
      <c r="B6" s="111"/>
      <c r="C6" s="150">
        <v>24826</v>
      </c>
      <c r="D6" s="91">
        <v>100</v>
      </c>
      <c r="E6" s="148">
        <v>23102</v>
      </c>
      <c r="F6" s="91">
        <f>F7+F11+F15+F22</f>
        <v>99.999999999999986</v>
      </c>
      <c r="G6" s="148">
        <f>G7+G11+G15+G22</f>
        <v>22336</v>
      </c>
      <c r="H6" s="91">
        <f>H7+H11+H15+H22</f>
        <v>100</v>
      </c>
      <c r="I6" s="159">
        <f>I7+I11+I15+I22</f>
        <v>21867</v>
      </c>
      <c r="J6" s="91">
        <f>J7+J11+J15+J22</f>
        <v>100.00000000000001</v>
      </c>
    </row>
    <row r="7" spans="1:10" ht="36" customHeight="1" x14ac:dyDescent="0.15">
      <c r="A7" s="108" t="s">
        <v>116</v>
      </c>
      <c r="B7" s="109"/>
      <c r="C7" s="154">
        <v>1159</v>
      </c>
      <c r="D7" s="153">
        <v>4.7</v>
      </c>
      <c r="E7" s="149">
        <v>776</v>
      </c>
      <c r="F7" s="92">
        <v>3.3590165353649035</v>
      </c>
      <c r="G7" s="149">
        <f>SUM(G8:G10)</f>
        <v>639</v>
      </c>
      <c r="H7" s="92">
        <f>SUM(H8:H10)</f>
        <v>2.8608524355300857</v>
      </c>
      <c r="I7" s="160">
        <f>SUM(I8:I10)</f>
        <v>542</v>
      </c>
      <c r="J7" s="92">
        <f>SUM(J8:J10)</f>
        <v>2.4786207527324278</v>
      </c>
    </row>
    <row r="8" spans="1:10" ht="36" customHeight="1" x14ac:dyDescent="0.15">
      <c r="A8" s="29"/>
      <c r="B8" s="106" t="s">
        <v>206</v>
      </c>
      <c r="C8" s="154">
        <v>1044</v>
      </c>
      <c r="D8" s="93" t="s">
        <v>207</v>
      </c>
      <c r="E8" s="149">
        <v>693</v>
      </c>
      <c r="F8" s="92">
        <v>2.999740282226647</v>
      </c>
      <c r="G8" s="149">
        <v>572</v>
      </c>
      <c r="H8" s="92">
        <f>G8/$G$6*100</f>
        <v>2.5608882521489971</v>
      </c>
      <c r="I8" s="85">
        <v>499</v>
      </c>
      <c r="J8" s="92">
        <f>I8/$I$6*100</f>
        <v>2.2819774088809619</v>
      </c>
    </row>
    <row r="9" spans="1:10" ht="36" customHeight="1" x14ac:dyDescent="0.15">
      <c r="A9" s="29"/>
      <c r="B9" s="106" t="s">
        <v>170</v>
      </c>
      <c r="C9" s="154" t="s">
        <v>209</v>
      </c>
      <c r="D9" s="93" t="s">
        <v>209</v>
      </c>
      <c r="E9" s="149">
        <v>17</v>
      </c>
      <c r="F9" s="92">
        <v>7.3586702450004329E-2</v>
      </c>
      <c r="G9" s="149">
        <v>20</v>
      </c>
      <c r="H9" s="92">
        <f>G9/$G$6*100</f>
        <v>8.9541547277936964E-2</v>
      </c>
      <c r="I9" s="85">
        <v>12</v>
      </c>
      <c r="J9" s="92">
        <f t="shared" ref="J9:J22" si="0">I9/$I$6*100</f>
        <v>5.4877212237618329E-2</v>
      </c>
    </row>
    <row r="10" spans="1:10" ht="36" customHeight="1" x14ac:dyDescent="0.15">
      <c r="A10" s="29"/>
      <c r="B10" s="106" t="s">
        <v>279</v>
      </c>
      <c r="C10" s="154">
        <v>115</v>
      </c>
      <c r="D10" s="153">
        <v>0.5</v>
      </c>
      <c r="E10" s="149">
        <v>66</v>
      </c>
      <c r="F10" s="92">
        <v>0.28568955068825214</v>
      </c>
      <c r="G10" s="149">
        <v>47</v>
      </c>
      <c r="H10" s="92">
        <f>G10/$G$6*100</f>
        <v>0.21042263610315187</v>
      </c>
      <c r="I10" s="85">
        <v>31</v>
      </c>
      <c r="J10" s="92">
        <f t="shared" si="0"/>
        <v>0.14176613161384735</v>
      </c>
    </row>
    <row r="11" spans="1:10" ht="36" customHeight="1" x14ac:dyDescent="0.15">
      <c r="A11" s="108" t="s">
        <v>117</v>
      </c>
      <c r="B11" s="109"/>
      <c r="C11" s="154">
        <v>8781</v>
      </c>
      <c r="D11" s="94">
        <v>35.4</v>
      </c>
      <c r="E11" s="149">
        <v>8047</v>
      </c>
      <c r="F11" s="95">
        <v>34.832482036187336</v>
      </c>
      <c r="G11" s="149">
        <f>SUM(G12:G14)</f>
        <v>7084</v>
      </c>
      <c r="H11" s="95">
        <f>SUM(H12:H14)</f>
        <v>31.715616045845273</v>
      </c>
      <c r="I11" s="160">
        <f>SUM(I12:I14)</f>
        <v>7014</v>
      </c>
      <c r="J11" s="95">
        <f>SUM(J12:J14)</f>
        <v>32.075730552887912</v>
      </c>
    </row>
    <row r="12" spans="1:10" ht="36" customHeight="1" x14ac:dyDescent="0.15">
      <c r="A12" s="29"/>
      <c r="B12" s="106" t="s">
        <v>171</v>
      </c>
      <c r="C12" s="154">
        <v>1</v>
      </c>
      <c r="D12" s="93" t="s">
        <v>208</v>
      </c>
      <c r="E12" s="149">
        <v>2</v>
      </c>
      <c r="F12" s="95">
        <v>8.6572591117652156E-3</v>
      </c>
      <c r="G12" s="149">
        <v>2</v>
      </c>
      <c r="H12" s="92">
        <f>G12/$G$6*100</f>
        <v>8.9541547277936957E-3</v>
      </c>
      <c r="I12" s="85">
        <v>4</v>
      </c>
      <c r="J12" s="92">
        <f t="shared" si="0"/>
        <v>1.8292404079206112E-2</v>
      </c>
    </row>
    <row r="13" spans="1:10" ht="36" customHeight="1" x14ac:dyDescent="0.15">
      <c r="A13" s="29"/>
      <c r="B13" s="106" t="s">
        <v>118</v>
      </c>
      <c r="C13" s="154">
        <v>2631</v>
      </c>
      <c r="D13" s="94">
        <v>10.6</v>
      </c>
      <c r="E13" s="149">
        <v>2240</v>
      </c>
      <c r="F13" s="95">
        <v>9.6961302051770399</v>
      </c>
      <c r="G13" s="149">
        <v>1896</v>
      </c>
      <c r="H13" s="92">
        <f>G13/$G$6*100</f>
        <v>8.4885386819484232</v>
      </c>
      <c r="I13" s="85">
        <v>1897</v>
      </c>
      <c r="J13" s="92">
        <f t="shared" si="0"/>
        <v>8.6751726345634985</v>
      </c>
    </row>
    <row r="14" spans="1:10" ht="36" customHeight="1" x14ac:dyDescent="0.15">
      <c r="A14" s="29"/>
      <c r="B14" s="106" t="s">
        <v>119</v>
      </c>
      <c r="C14" s="154">
        <v>6149</v>
      </c>
      <c r="D14" s="94">
        <v>24.8</v>
      </c>
      <c r="E14" s="149">
        <v>5805</v>
      </c>
      <c r="F14" s="95">
        <v>25.127694571898534</v>
      </c>
      <c r="G14" s="149">
        <v>5186</v>
      </c>
      <c r="H14" s="92">
        <f>G14/$G$6*100</f>
        <v>23.218123209169054</v>
      </c>
      <c r="I14" s="85">
        <v>5113</v>
      </c>
      <c r="J14" s="92">
        <f t="shared" si="0"/>
        <v>23.382265514245208</v>
      </c>
    </row>
    <row r="15" spans="1:10" ht="36" customHeight="1" x14ac:dyDescent="0.15">
      <c r="A15" s="108" t="s">
        <v>120</v>
      </c>
      <c r="B15" s="109"/>
      <c r="C15" s="154">
        <v>14871</v>
      </c>
      <c r="D15" s="153">
        <v>59.9</v>
      </c>
      <c r="E15" s="149">
        <v>14105</v>
      </c>
      <c r="F15" s="92">
        <v>61.055319885724188</v>
      </c>
      <c r="G15" s="149">
        <f>SUM(G16:G21)</f>
        <v>14119</v>
      </c>
      <c r="H15" s="92">
        <f>SUM(H16:H21)</f>
        <v>63.211855300859597</v>
      </c>
      <c r="I15" s="160">
        <f>SUM(I16:I21)</f>
        <v>13814</v>
      </c>
      <c r="J15" s="92">
        <f>SUM(J16:J21)</f>
        <v>63.17281748753831</v>
      </c>
    </row>
    <row r="16" spans="1:10" ht="36" customHeight="1" x14ac:dyDescent="0.15">
      <c r="A16" s="29"/>
      <c r="B16" s="107" t="s">
        <v>268</v>
      </c>
      <c r="C16" s="154">
        <v>123</v>
      </c>
      <c r="D16" s="153">
        <v>0.5</v>
      </c>
      <c r="E16" s="149">
        <v>105</v>
      </c>
      <c r="F16" s="92">
        <v>0.45450610336767383</v>
      </c>
      <c r="G16" s="149">
        <v>127</v>
      </c>
      <c r="H16" s="92">
        <f>G16/$G$6*100</f>
        <v>0.56858882521489973</v>
      </c>
      <c r="I16" s="85">
        <v>133</v>
      </c>
      <c r="J16" s="92">
        <f t="shared" si="0"/>
        <v>0.60822243563360312</v>
      </c>
    </row>
    <row r="17" spans="1:10" ht="36" customHeight="1" x14ac:dyDescent="0.15">
      <c r="A17" s="29"/>
      <c r="B17" s="107" t="s">
        <v>210</v>
      </c>
      <c r="C17" s="154">
        <v>1127</v>
      </c>
      <c r="D17" s="153">
        <v>4.5</v>
      </c>
      <c r="E17" s="149">
        <v>1303</v>
      </c>
      <c r="F17" s="92">
        <v>5.6402043113150375</v>
      </c>
      <c r="G17" s="149">
        <v>1292</v>
      </c>
      <c r="H17" s="92">
        <f>G17/$G$6*100</f>
        <v>5.7843839541547277</v>
      </c>
      <c r="I17" s="85">
        <v>1222</v>
      </c>
      <c r="J17" s="92">
        <f t="shared" si="0"/>
        <v>5.5883294461974664</v>
      </c>
    </row>
    <row r="18" spans="1:10" ht="36" customHeight="1" x14ac:dyDescent="0.15">
      <c r="A18" s="29"/>
      <c r="B18" s="106" t="s">
        <v>177</v>
      </c>
      <c r="C18" s="154">
        <v>4291</v>
      </c>
      <c r="D18" s="94">
        <v>17.3</v>
      </c>
      <c r="E18" s="149">
        <v>3742</v>
      </c>
      <c r="F18" s="92">
        <v>16.197731798112716</v>
      </c>
      <c r="G18" s="149">
        <v>3408</v>
      </c>
      <c r="H18" s="92">
        <f t="shared" ref="H18:H19" si="1">G18/$G$6*100</f>
        <v>15.257879656160458</v>
      </c>
      <c r="I18" s="85">
        <v>3168</v>
      </c>
      <c r="J18" s="92">
        <f t="shared" si="0"/>
        <v>14.487584030731238</v>
      </c>
    </row>
    <row r="19" spans="1:10" ht="36" customHeight="1" x14ac:dyDescent="0.15">
      <c r="A19" s="29"/>
      <c r="B19" s="107" t="s">
        <v>211</v>
      </c>
      <c r="C19" s="154">
        <v>520</v>
      </c>
      <c r="D19" s="153">
        <v>2.1</v>
      </c>
      <c r="E19" s="149">
        <v>618</v>
      </c>
      <c r="F19" s="92">
        <v>2.6750930655354517</v>
      </c>
      <c r="G19" s="149">
        <v>614</v>
      </c>
      <c r="H19" s="92">
        <f t="shared" si="1"/>
        <v>2.748925501432665</v>
      </c>
      <c r="I19" s="85">
        <v>552</v>
      </c>
      <c r="J19" s="92">
        <f t="shared" si="0"/>
        <v>2.5243517629304431</v>
      </c>
    </row>
    <row r="20" spans="1:10" ht="48" customHeight="1" x14ac:dyDescent="0.15">
      <c r="A20" s="29"/>
      <c r="B20" s="107" t="s">
        <v>212</v>
      </c>
      <c r="C20" s="154">
        <v>8122</v>
      </c>
      <c r="D20" s="94">
        <v>32.700000000000003</v>
      </c>
      <c r="E20" s="149">
        <v>7609</v>
      </c>
      <c r="F20" s="92">
        <v>32.936542290710761</v>
      </c>
      <c r="G20" s="149">
        <v>7966</v>
      </c>
      <c r="H20" s="92">
        <f>G20/$G$6*100</f>
        <v>35.664398280802288</v>
      </c>
      <c r="I20" s="85">
        <v>8067</v>
      </c>
      <c r="J20" s="92">
        <f t="shared" si="0"/>
        <v>36.891205926738927</v>
      </c>
    </row>
    <row r="21" spans="1:10" ht="36" customHeight="1" x14ac:dyDescent="0.15">
      <c r="A21" s="29"/>
      <c r="B21" s="106" t="s">
        <v>172</v>
      </c>
      <c r="C21" s="154">
        <v>688</v>
      </c>
      <c r="D21" s="94">
        <v>2.8</v>
      </c>
      <c r="E21" s="154">
        <v>728</v>
      </c>
      <c r="F21" s="92">
        <v>3.1512423166825383</v>
      </c>
      <c r="G21" s="154">
        <v>712</v>
      </c>
      <c r="H21" s="92">
        <f>G21/$G$6*100</f>
        <v>3.1876790830945558</v>
      </c>
      <c r="I21" s="90">
        <v>672</v>
      </c>
      <c r="J21" s="92">
        <f t="shared" si="0"/>
        <v>3.0731238853066265</v>
      </c>
    </row>
    <row r="22" spans="1:10" ht="36" customHeight="1" x14ac:dyDescent="0.15">
      <c r="A22" s="13" t="s">
        <v>121</v>
      </c>
      <c r="B22" s="106"/>
      <c r="C22" s="151">
        <v>15</v>
      </c>
      <c r="D22" s="128" t="s">
        <v>213</v>
      </c>
      <c r="E22" s="151">
        <v>174</v>
      </c>
      <c r="F22" s="129">
        <v>0.75318154272357374</v>
      </c>
      <c r="G22" s="151">
        <v>494</v>
      </c>
      <c r="H22" s="129">
        <f>G22/$G$6*100</f>
        <v>2.2116762177650431</v>
      </c>
      <c r="I22" s="113">
        <v>497</v>
      </c>
      <c r="J22" s="129">
        <f t="shared" si="0"/>
        <v>2.2728312068413592</v>
      </c>
    </row>
    <row r="23" spans="1:10" ht="13.5" customHeight="1" x14ac:dyDescent="0.15">
      <c r="A23" s="330" t="s">
        <v>166</v>
      </c>
      <c r="B23" s="330"/>
      <c r="C23" s="9"/>
      <c r="D23" s="9"/>
      <c r="E23" s="9"/>
      <c r="F23" s="9"/>
      <c r="G23" s="9"/>
      <c r="H23" s="9"/>
      <c r="I23" s="9"/>
      <c r="J23" s="6"/>
    </row>
    <row r="24" spans="1:10" x14ac:dyDescent="0.15">
      <c r="A24" s="57" t="s">
        <v>274</v>
      </c>
      <c r="B24" s="57"/>
      <c r="C24" s="57"/>
      <c r="D24" s="57"/>
      <c r="E24" s="57"/>
      <c r="F24" s="57"/>
      <c r="G24" s="57"/>
      <c r="H24" s="57"/>
      <c r="I24" s="57"/>
      <c r="J24" s="57"/>
    </row>
    <row r="25" spans="1:10" x14ac:dyDescent="0.15">
      <c r="I25" s="82"/>
    </row>
  </sheetData>
  <mergeCells count="10">
    <mergeCell ref="A1:E1"/>
    <mergeCell ref="A23:B23"/>
    <mergeCell ref="I2:J2"/>
    <mergeCell ref="A3:B3"/>
    <mergeCell ref="A4:B5"/>
    <mergeCell ref="C4:D4"/>
    <mergeCell ref="E4:F4"/>
    <mergeCell ref="I4:J4"/>
    <mergeCell ref="G4:H4"/>
    <mergeCell ref="H3:J3"/>
  </mergeCells>
  <phoneticPr fontId="2"/>
  <pageMargins left="0.70866141732283472" right="0.59055118110236227" top="0.98425196850393704" bottom="0.98425196850393704" header="0.51181102362204722" footer="0.51181102362204722"/>
  <pageSetup paperSize="9" orientation="portrait" r:id="rId1"/>
  <headerFooter alignWithMargins="0"/>
  <ignoredErrors>
    <ignoredError sqref="D8 D12 D22" numberStoredAsText="1"/>
    <ignoredError sqref="G15 I15" formulaRange="1"/>
    <ignoredError sqref="H11 H15 J11 J15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76"/>
  <sheetViews>
    <sheetView zoomScaleNormal="100" zoomScaleSheetLayoutView="100" workbookViewId="0">
      <selection activeCell="H1" sqref="H1"/>
    </sheetView>
  </sheetViews>
  <sheetFormatPr defaultRowHeight="13.5" x14ac:dyDescent="0.15"/>
  <cols>
    <col min="1" max="1" width="11" customWidth="1"/>
    <col min="2" max="7" width="9.625" customWidth="1"/>
    <col min="8" max="8" width="11.25" customWidth="1"/>
    <col min="9" max="9" width="9.625" customWidth="1"/>
  </cols>
  <sheetData>
    <row r="1" spans="1:22" ht="17.25" x14ac:dyDescent="0.15">
      <c r="A1" s="5" t="s">
        <v>230</v>
      </c>
    </row>
    <row r="2" spans="1:22" x14ac:dyDescent="0.15">
      <c r="G2" s="212"/>
      <c r="H2" s="212"/>
    </row>
    <row r="3" spans="1:22" x14ac:dyDescent="0.15">
      <c r="A3" s="6" t="s">
        <v>44</v>
      </c>
      <c r="B3" s="6"/>
      <c r="C3" s="6"/>
      <c r="D3" s="6"/>
      <c r="E3" s="6"/>
      <c r="F3" s="218" t="s">
        <v>41</v>
      </c>
      <c r="G3" s="218"/>
      <c r="H3" s="218"/>
    </row>
    <row r="4" spans="1:22" ht="24.75" customHeight="1" x14ac:dyDescent="0.15">
      <c r="A4" s="213" t="s">
        <v>3</v>
      </c>
      <c r="B4" s="214" t="s">
        <v>4</v>
      </c>
      <c r="C4" s="214" t="s">
        <v>220</v>
      </c>
      <c r="D4" s="214"/>
      <c r="E4" s="214"/>
      <c r="F4" s="215" t="s">
        <v>0</v>
      </c>
      <c r="G4" s="215" t="s">
        <v>8</v>
      </c>
      <c r="H4" s="216" t="s">
        <v>9</v>
      </c>
    </row>
    <row r="5" spans="1:22" ht="24.75" customHeight="1" x14ac:dyDescent="0.15">
      <c r="A5" s="213"/>
      <c r="B5" s="214"/>
      <c r="C5" s="7" t="s">
        <v>5</v>
      </c>
      <c r="D5" s="7" t="s">
        <v>6</v>
      </c>
      <c r="E5" s="7" t="s">
        <v>7</v>
      </c>
      <c r="F5" s="215"/>
      <c r="G5" s="214"/>
      <c r="H5" s="217"/>
    </row>
    <row r="6" spans="1:22" ht="49.5" customHeight="1" x14ac:dyDescent="0.15">
      <c r="A6" s="46" t="s">
        <v>179</v>
      </c>
      <c r="B6" s="97">
        <v>10475</v>
      </c>
      <c r="C6" s="89">
        <v>44794</v>
      </c>
      <c r="D6" s="89">
        <v>21978</v>
      </c>
      <c r="E6" s="89">
        <v>22816</v>
      </c>
      <c r="F6" s="100">
        <v>4.28</v>
      </c>
      <c r="G6" s="99">
        <f t="shared" ref="G6:G14" si="0">SUM(D6/E6*100)</f>
        <v>96.327138849929867</v>
      </c>
      <c r="H6" s="98">
        <f t="shared" ref="H6:H14" si="1">SUM(C6/91.94)</f>
        <v>487.20904938003048</v>
      </c>
    </row>
    <row r="7" spans="1:22" ht="49.5" customHeight="1" x14ac:dyDescent="0.15">
      <c r="A7" s="112" t="s">
        <v>25</v>
      </c>
      <c r="B7" s="97">
        <v>11912</v>
      </c>
      <c r="C7" s="89">
        <v>47629</v>
      </c>
      <c r="D7" s="89">
        <v>23637</v>
      </c>
      <c r="E7" s="89">
        <v>23992</v>
      </c>
      <c r="F7" s="101">
        <v>4</v>
      </c>
      <c r="G7" s="99">
        <f t="shared" si="0"/>
        <v>98.52034011337112</v>
      </c>
      <c r="H7" s="98">
        <f t="shared" si="1"/>
        <v>518.04437676745704</v>
      </c>
    </row>
    <row r="8" spans="1:22" ht="49.5" customHeight="1" x14ac:dyDescent="0.15">
      <c r="A8" s="112" t="s">
        <v>26</v>
      </c>
      <c r="B8" s="97">
        <v>14405</v>
      </c>
      <c r="C8" s="89">
        <v>52898</v>
      </c>
      <c r="D8" s="89">
        <v>25885</v>
      </c>
      <c r="E8" s="89">
        <v>27013</v>
      </c>
      <c r="F8" s="100">
        <v>3.67</v>
      </c>
      <c r="G8" s="99">
        <f t="shared" si="0"/>
        <v>95.824232776811172</v>
      </c>
      <c r="H8" s="98">
        <f t="shared" si="1"/>
        <v>575.35349140743961</v>
      </c>
    </row>
    <row r="9" spans="1:22" ht="49.5" customHeight="1" x14ac:dyDescent="0.15">
      <c r="A9" s="112" t="s">
        <v>27</v>
      </c>
      <c r="B9" s="97">
        <v>15965</v>
      </c>
      <c r="C9" s="89">
        <v>56795</v>
      </c>
      <c r="D9" s="89">
        <v>27564</v>
      </c>
      <c r="E9" s="89">
        <v>29231</v>
      </c>
      <c r="F9" s="100">
        <v>3.56</v>
      </c>
      <c r="G9" s="99">
        <f t="shared" si="0"/>
        <v>94.297150285655647</v>
      </c>
      <c r="H9" s="98">
        <f t="shared" si="1"/>
        <v>617.73983032412445</v>
      </c>
    </row>
    <row r="10" spans="1:22" ht="49.5" customHeight="1" x14ac:dyDescent="0.15">
      <c r="A10" s="112" t="s">
        <v>28</v>
      </c>
      <c r="B10" s="97">
        <v>16536</v>
      </c>
      <c r="C10" s="89">
        <v>57905</v>
      </c>
      <c r="D10" s="89">
        <v>27849</v>
      </c>
      <c r="E10" s="89">
        <v>30056</v>
      </c>
      <c r="F10" s="101">
        <v>3.5</v>
      </c>
      <c r="G10" s="99">
        <f t="shared" si="0"/>
        <v>92.657040191642267</v>
      </c>
      <c r="H10" s="98">
        <f t="shared" si="1"/>
        <v>629.81292147052432</v>
      </c>
    </row>
    <row r="11" spans="1:22" ht="49.5" customHeight="1" x14ac:dyDescent="0.15">
      <c r="A11" s="112" t="s">
        <v>32</v>
      </c>
      <c r="B11" s="97">
        <v>17666</v>
      </c>
      <c r="C11" s="89">
        <v>58228</v>
      </c>
      <c r="D11" s="89">
        <v>27731</v>
      </c>
      <c r="E11" s="89">
        <v>30497</v>
      </c>
      <c r="F11" s="101">
        <v>3.3</v>
      </c>
      <c r="G11" s="99">
        <f t="shared" si="0"/>
        <v>90.930255434960813</v>
      </c>
      <c r="H11" s="98">
        <f t="shared" si="1"/>
        <v>633.3260822275397</v>
      </c>
    </row>
    <row r="12" spans="1:22" ht="49.5" customHeight="1" x14ac:dyDescent="0.15">
      <c r="A12" s="112" t="s">
        <v>11</v>
      </c>
      <c r="B12" s="97">
        <v>18154</v>
      </c>
      <c r="C12" s="89">
        <v>56410</v>
      </c>
      <c r="D12" s="89">
        <v>26743</v>
      </c>
      <c r="E12" s="89">
        <v>29667</v>
      </c>
      <c r="F12" s="100">
        <v>3.11</v>
      </c>
      <c r="G12" s="99">
        <f t="shared" si="0"/>
        <v>90.143930967067789</v>
      </c>
      <c r="H12" s="98">
        <f t="shared" si="1"/>
        <v>613.55231672830109</v>
      </c>
    </row>
    <row r="13" spans="1:22" ht="49.5" customHeight="1" x14ac:dyDescent="0.15">
      <c r="A13" s="112" t="s">
        <v>33</v>
      </c>
      <c r="B13" s="97">
        <v>19130</v>
      </c>
      <c r="C13" s="89">
        <v>55408</v>
      </c>
      <c r="D13" s="89">
        <v>26290</v>
      </c>
      <c r="E13" s="89">
        <v>29118</v>
      </c>
      <c r="F13" s="101">
        <v>2.9</v>
      </c>
      <c r="G13" s="99">
        <f t="shared" si="0"/>
        <v>90.287794491379898</v>
      </c>
      <c r="H13" s="98">
        <f t="shared" si="1"/>
        <v>602.65390472046988</v>
      </c>
    </row>
    <row r="14" spans="1:22" ht="49.5" customHeight="1" x14ac:dyDescent="0.15">
      <c r="A14" s="112" t="s">
        <v>34</v>
      </c>
      <c r="B14" s="97">
        <v>19992</v>
      </c>
      <c r="C14" s="89">
        <v>54680</v>
      </c>
      <c r="D14" s="89">
        <v>25914</v>
      </c>
      <c r="E14" s="89">
        <v>28766</v>
      </c>
      <c r="F14" s="101">
        <v>2.74</v>
      </c>
      <c r="G14" s="99">
        <f t="shared" si="0"/>
        <v>90.085517624973932</v>
      </c>
      <c r="H14" s="98">
        <f t="shared" si="1"/>
        <v>594.73569719382203</v>
      </c>
    </row>
    <row r="15" spans="1:22" ht="49.5" customHeight="1" x14ac:dyDescent="0.15">
      <c r="A15" s="112" t="s">
        <v>38</v>
      </c>
      <c r="B15" s="97">
        <v>20519</v>
      </c>
      <c r="C15" s="89">
        <v>53971</v>
      </c>
      <c r="D15" s="89">
        <v>25542</v>
      </c>
      <c r="E15" s="89">
        <v>28429</v>
      </c>
      <c r="F15" s="101">
        <v>2.63</v>
      </c>
      <c r="G15" s="99">
        <v>89.844876710401351</v>
      </c>
      <c r="H15" s="98">
        <v>587.02414618229284</v>
      </c>
    </row>
    <row r="16" spans="1:22" s="55" customFormat="1" ht="49.5" customHeight="1" x14ac:dyDescent="0.15">
      <c r="A16" s="112" t="s">
        <v>180</v>
      </c>
      <c r="B16" s="89">
        <v>20913</v>
      </c>
      <c r="C16" s="89">
        <v>53004</v>
      </c>
      <c r="D16" s="89">
        <v>25237</v>
      </c>
      <c r="E16" s="89">
        <v>27767</v>
      </c>
      <c r="F16" s="101">
        <v>2.5299999999999998</v>
      </c>
      <c r="G16" s="99">
        <v>90.89</v>
      </c>
      <c r="H16" s="98">
        <v>576.5</v>
      </c>
      <c r="I16"/>
      <c r="J16"/>
      <c r="K16"/>
      <c r="L16"/>
      <c r="M16"/>
      <c r="N16"/>
      <c r="O16"/>
      <c r="P16"/>
      <c r="Q16"/>
      <c r="R16"/>
      <c r="S16"/>
      <c r="T16"/>
      <c r="U16"/>
      <c r="V16"/>
    </row>
    <row r="17" spans="1:22" s="55" customFormat="1" ht="49.5" customHeight="1" x14ac:dyDescent="0.15">
      <c r="A17" s="135" t="s">
        <v>216</v>
      </c>
      <c r="B17" s="89">
        <v>20953</v>
      </c>
      <c r="C17" s="89">
        <f>SUM(D17:E17)</f>
        <v>51369</v>
      </c>
      <c r="D17" s="89">
        <v>24425</v>
      </c>
      <c r="E17" s="89">
        <v>26944</v>
      </c>
      <c r="F17" s="101">
        <f>C17/B17</f>
        <v>2.4516298382093256</v>
      </c>
      <c r="G17" s="99">
        <f>D17*100/E17</f>
        <v>90.650979809976249</v>
      </c>
      <c r="H17" s="98">
        <f>C17/92.13</f>
        <v>557.57082383588408</v>
      </c>
      <c r="I17"/>
      <c r="J17"/>
      <c r="K17"/>
      <c r="L17"/>
      <c r="M17"/>
      <c r="N17"/>
      <c r="O17"/>
      <c r="P17"/>
      <c r="Q17"/>
      <c r="R17"/>
      <c r="S17"/>
      <c r="T17"/>
      <c r="U17"/>
      <c r="V17"/>
    </row>
    <row r="18" spans="1:22" s="55" customFormat="1" ht="49.5" customHeight="1" x14ac:dyDescent="0.15">
      <c r="A18" s="136" t="s">
        <v>272</v>
      </c>
      <c r="B18" s="131">
        <v>21439</v>
      </c>
      <c r="C18" s="131">
        <f>SUM(D18:E18)</f>
        <v>49798</v>
      </c>
      <c r="D18" s="131">
        <v>23711</v>
      </c>
      <c r="E18" s="131">
        <v>26087</v>
      </c>
      <c r="F18" s="132">
        <f>C18/B18</f>
        <v>2.3227762488922057</v>
      </c>
      <c r="G18" s="133">
        <f>D18*100/E18</f>
        <v>90.892015179974706</v>
      </c>
      <c r="H18" s="134">
        <f>C18/92.13</f>
        <v>540.51883208509719</v>
      </c>
      <c r="I18"/>
      <c r="J18"/>
      <c r="K18"/>
      <c r="L18"/>
      <c r="M18"/>
      <c r="N18"/>
      <c r="O18"/>
      <c r="P18"/>
      <c r="Q18"/>
      <c r="R18"/>
      <c r="S18"/>
      <c r="T18"/>
      <c r="U18"/>
      <c r="V18"/>
    </row>
    <row r="19" spans="1:22" x14ac:dyDescent="0.15">
      <c r="A19" s="6" t="s">
        <v>39</v>
      </c>
      <c r="B19" s="6"/>
      <c r="C19" s="6"/>
      <c r="D19" s="6"/>
      <c r="E19" s="6"/>
      <c r="F19" s="6"/>
      <c r="G19" s="6"/>
      <c r="H19" s="6"/>
    </row>
    <row r="20" spans="1:22" x14ac:dyDescent="0.15">
      <c r="A20" s="6"/>
      <c r="B20" s="35"/>
      <c r="C20" s="35"/>
      <c r="D20" s="35"/>
      <c r="E20" s="6"/>
      <c r="F20" s="6"/>
      <c r="G20" s="6"/>
      <c r="H20" s="6"/>
    </row>
    <row r="22" spans="1:22" ht="13.5" customHeight="1" x14ac:dyDescent="0.15">
      <c r="A22" s="166"/>
      <c r="B22" s="166"/>
      <c r="C22" s="166"/>
      <c r="D22" s="166"/>
      <c r="E22" s="166"/>
      <c r="F22" s="130"/>
      <c r="G22" s="51"/>
      <c r="H22" s="51"/>
    </row>
    <row r="23" spans="1:22" x14ac:dyDescent="0.15">
      <c r="A23" s="166"/>
      <c r="B23" s="166"/>
      <c r="C23" s="167"/>
      <c r="D23" s="167"/>
      <c r="E23" s="167"/>
      <c r="F23" s="130"/>
      <c r="G23" s="51"/>
      <c r="H23" s="51"/>
    </row>
    <row r="24" spans="1:22" x14ac:dyDescent="0.15">
      <c r="A24" s="4"/>
      <c r="B24" s="3"/>
      <c r="C24" s="3"/>
      <c r="D24" s="3"/>
      <c r="E24" s="3"/>
    </row>
    <row r="25" spans="1:22" x14ac:dyDescent="0.15">
      <c r="A25" s="4"/>
      <c r="B25" s="3"/>
      <c r="C25" s="3"/>
      <c r="D25" s="3"/>
      <c r="E25" s="3"/>
    </row>
    <row r="26" spans="1:22" x14ac:dyDescent="0.15">
      <c r="A26" s="4"/>
      <c r="B26" s="3"/>
      <c r="C26" s="3"/>
      <c r="D26" s="3"/>
      <c r="E26" s="3"/>
    </row>
    <row r="27" spans="1:22" x14ac:dyDescent="0.15">
      <c r="A27" s="4"/>
      <c r="B27" s="3"/>
      <c r="C27" s="3"/>
      <c r="D27" s="3"/>
      <c r="E27" s="3"/>
    </row>
    <row r="28" spans="1:22" x14ac:dyDescent="0.15">
      <c r="A28" s="4"/>
      <c r="B28" s="3"/>
      <c r="C28" s="3"/>
      <c r="D28" s="3"/>
      <c r="E28" s="3"/>
    </row>
    <row r="29" spans="1:22" x14ac:dyDescent="0.15">
      <c r="A29" s="4"/>
      <c r="B29" s="3"/>
      <c r="C29" s="3"/>
      <c r="D29" s="3"/>
      <c r="E29" s="3"/>
    </row>
    <row r="30" spans="1:22" x14ac:dyDescent="0.15">
      <c r="A30" s="4"/>
      <c r="B30" s="3"/>
      <c r="C30" s="3"/>
      <c r="D30" s="3"/>
      <c r="E30" s="3"/>
    </row>
    <row r="31" spans="1:22" x14ac:dyDescent="0.15">
      <c r="A31" s="4"/>
      <c r="B31" s="3"/>
      <c r="C31" s="3"/>
      <c r="D31" s="3"/>
      <c r="E31" s="3"/>
    </row>
    <row r="32" spans="1:22" x14ac:dyDescent="0.15">
      <c r="A32" s="4"/>
      <c r="B32" s="3"/>
      <c r="C32" s="3"/>
      <c r="D32" s="3"/>
      <c r="E32" s="3"/>
    </row>
    <row r="33" spans="1:8" x14ac:dyDescent="0.15">
      <c r="A33" s="4"/>
      <c r="B33" s="3"/>
      <c r="C33" s="3"/>
      <c r="D33" s="3"/>
      <c r="E33" s="3"/>
    </row>
    <row r="34" spans="1:8" x14ac:dyDescent="0.15">
      <c r="A34" s="4"/>
      <c r="B34" s="3"/>
      <c r="C34" s="3"/>
      <c r="D34" s="3"/>
      <c r="E34" s="3"/>
    </row>
    <row r="35" spans="1:8" x14ac:dyDescent="0.15">
      <c r="A35" s="4"/>
      <c r="B35" s="3"/>
      <c r="C35" s="3"/>
      <c r="D35" s="3"/>
      <c r="E35" s="3"/>
    </row>
    <row r="36" spans="1:8" x14ac:dyDescent="0.15">
      <c r="A36" s="4"/>
      <c r="B36" s="3"/>
      <c r="C36" s="3"/>
      <c r="D36" s="3"/>
      <c r="E36" s="3"/>
    </row>
    <row r="40" spans="1:8" x14ac:dyDescent="0.15">
      <c r="A40" s="166"/>
      <c r="B40" s="166"/>
      <c r="C40" s="166"/>
      <c r="D40" s="166"/>
      <c r="E40" s="166"/>
      <c r="F40" s="130"/>
      <c r="G40" s="51"/>
      <c r="H40" s="51"/>
    </row>
    <row r="41" spans="1:8" x14ac:dyDescent="0.15">
      <c r="A41" s="166"/>
      <c r="B41" s="166"/>
      <c r="C41" s="167"/>
      <c r="D41" s="167"/>
      <c r="E41" s="167"/>
      <c r="F41" s="130"/>
      <c r="G41" s="51"/>
      <c r="H41" s="51"/>
    </row>
    <row r="42" spans="1:8" x14ac:dyDescent="0.15">
      <c r="A42" s="4"/>
      <c r="B42" s="3"/>
      <c r="C42" s="3"/>
      <c r="D42" s="3"/>
      <c r="E42" s="3"/>
      <c r="F42" s="51"/>
      <c r="G42" s="51"/>
      <c r="H42" s="51"/>
    </row>
    <row r="43" spans="1:8" x14ac:dyDescent="0.15">
      <c r="A43" s="4"/>
      <c r="B43" s="3"/>
      <c r="C43" s="3"/>
      <c r="D43" s="3"/>
      <c r="E43" s="3"/>
      <c r="F43" s="51"/>
      <c r="G43" s="51"/>
      <c r="H43" s="51"/>
    </row>
    <row r="44" spans="1:8" x14ac:dyDescent="0.15">
      <c r="A44" s="4"/>
      <c r="B44" s="3"/>
      <c r="C44" s="3"/>
      <c r="D44" s="3"/>
      <c r="E44" s="3"/>
      <c r="F44" s="51"/>
      <c r="G44" s="51"/>
      <c r="H44" s="51"/>
    </row>
    <row r="45" spans="1:8" x14ac:dyDescent="0.15">
      <c r="A45" s="4"/>
      <c r="B45" s="3"/>
      <c r="C45" s="3"/>
      <c r="D45" s="3"/>
      <c r="E45" s="3"/>
      <c r="F45" s="51"/>
      <c r="G45" s="51"/>
      <c r="H45" s="51"/>
    </row>
    <row r="46" spans="1:8" x14ac:dyDescent="0.15">
      <c r="A46" s="4"/>
      <c r="B46" s="3"/>
      <c r="C46" s="3"/>
      <c r="D46" s="3"/>
      <c r="E46" s="3"/>
      <c r="F46" s="51"/>
      <c r="G46" s="51"/>
      <c r="H46" s="51"/>
    </row>
    <row r="47" spans="1:8" x14ac:dyDescent="0.15">
      <c r="A47" s="4"/>
      <c r="B47" s="3"/>
      <c r="C47" s="3"/>
      <c r="D47" s="3"/>
      <c r="E47" s="3"/>
      <c r="F47" s="51"/>
      <c r="G47" s="51"/>
      <c r="H47" s="51"/>
    </row>
    <row r="48" spans="1:8" x14ac:dyDescent="0.15">
      <c r="A48" s="4"/>
      <c r="B48" s="3"/>
      <c r="C48" s="3"/>
      <c r="D48" s="3"/>
      <c r="E48" s="3"/>
      <c r="F48" s="51"/>
      <c r="G48" s="51"/>
      <c r="H48" s="51"/>
    </row>
    <row r="49" spans="1:8" x14ac:dyDescent="0.15">
      <c r="A49" s="4"/>
      <c r="B49" s="3"/>
      <c r="C49" s="3"/>
      <c r="D49" s="3"/>
      <c r="E49" s="3"/>
      <c r="F49" s="51"/>
      <c r="G49" s="51"/>
      <c r="H49" s="51"/>
    </row>
    <row r="50" spans="1:8" x14ac:dyDescent="0.15">
      <c r="A50" s="4"/>
      <c r="B50" s="3"/>
      <c r="C50" s="3"/>
      <c r="D50" s="3"/>
      <c r="E50" s="3"/>
      <c r="F50" s="51"/>
      <c r="G50" s="51"/>
      <c r="H50" s="51"/>
    </row>
    <row r="51" spans="1:8" x14ac:dyDescent="0.15">
      <c r="A51" s="4"/>
      <c r="B51" s="3"/>
      <c r="C51" s="3"/>
      <c r="D51" s="3"/>
      <c r="E51" s="3"/>
      <c r="F51" s="51"/>
      <c r="G51" s="51"/>
      <c r="H51" s="51"/>
    </row>
    <row r="52" spans="1:8" x14ac:dyDescent="0.15">
      <c r="A52" s="4"/>
      <c r="B52" s="3"/>
      <c r="C52" s="3"/>
      <c r="D52" s="3"/>
      <c r="E52" s="3"/>
      <c r="F52" s="51"/>
      <c r="G52" s="51"/>
      <c r="H52" s="51"/>
    </row>
    <row r="53" spans="1:8" x14ac:dyDescent="0.15">
      <c r="A53" s="4"/>
      <c r="B53" s="3"/>
      <c r="C53" s="3"/>
      <c r="D53" s="3"/>
      <c r="E53" s="3"/>
      <c r="F53" s="51"/>
      <c r="G53" s="51"/>
      <c r="H53" s="51"/>
    </row>
    <row r="54" spans="1:8" x14ac:dyDescent="0.15">
      <c r="A54" s="4"/>
      <c r="B54" s="3"/>
      <c r="C54" s="3"/>
      <c r="D54" s="3"/>
      <c r="E54" s="3"/>
      <c r="F54" s="51"/>
      <c r="G54" s="51"/>
      <c r="H54" s="51"/>
    </row>
    <row r="55" spans="1:8" x14ac:dyDescent="0.15">
      <c r="A55" s="51"/>
      <c r="B55" s="51"/>
      <c r="C55" s="51"/>
      <c r="D55" s="51"/>
      <c r="E55" s="51"/>
      <c r="F55" s="51"/>
      <c r="G55" s="51"/>
      <c r="H55" s="51"/>
    </row>
    <row r="56" spans="1:8" x14ac:dyDescent="0.15">
      <c r="A56" s="51"/>
      <c r="B56" s="51"/>
      <c r="C56" s="51"/>
      <c r="D56" s="51"/>
      <c r="E56" s="51"/>
      <c r="F56" s="51"/>
      <c r="G56" s="51"/>
      <c r="H56" s="51"/>
    </row>
    <row r="57" spans="1:8" x14ac:dyDescent="0.15">
      <c r="A57" s="51"/>
      <c r="B57" s="51"/>
      <c r="C57" s="51"/>
      <c r="D57" s="51"/>
      <c r="E57" s="51"/>
      <c r="F57" s="51"/>
      <c r="G57" s="51"/>
      <c r="H57" s="51"/>
    </row>
    <row r="58" spans="1:8" x14ac:dyDescent="0.15">
      <c r="A58" s="51"/>
      <c r="B58" s="51"/>
      <c r="C58" s="51"/>
      <c r="D58" s="51"/>
      <c r="E58" s="51"/>
      <c r="F58" s="51"/>
      <c r="G58" s="51"/>
      <c r="H58" s="51"/>
    </row>
    <row r="59" spans="1:8" x14ac:dyDescent="0.15">
      <c r="A59" s="51"/>
      <c r="B59" s="51"/>
      <c r="C59" s="51"/>
      <c r="D59" s="51"/>
      <c r="E59" s="51"/>
      <c r="F59" s="51"/>
      <c r="G59" s="51"/>
      <c r="H59" s="51"/>
    </row>
    <row r="60" spans="1:8" x14ac:dyDescent="0.15">
      <c r="A60" s="51"/>
      <c r="B60" s="51"/>
      <c r="C60" s="51"/>
      <c r="D60" s="51"/>
      <c r="E60" s="51"/>
      <c r="F60" s="51"/>
      <c r="G60" s="51"/>
      <c r="H60" s="51"/>
    </row>
    <row r="61" spans="1:8" x14ac:dyDescent="0.15">
      <c r="A61" s="51"/>
      <c r="B61" s="51"/>
      <c r="C61" s="51"/>
      <c r="D61" s="51"/>
      <c r="E61" s="51"/>
      <c r="F61" s="51"/>
      <c r="G61" s="51"/>
      <c r="H61" s="51"/>
    </row>
    <row r="62" spans="1:8" x14ac:dyDescent="0.15">
      <c r="A62" s="51"/>
      <c r="B62" s="51"/>
      <c r="C62" s="51"/>
      <c r="D62" s="51"/>
      <c r="E62" s="51"/>
      <c r="F62" s="51"/>
      <c r="G62" s="51"/>
      <c r="H62" s="51"/>
    </row>
    <row r="63" spans="1:8" x14ac:dyDescent="0.15">
      <c r="A63" s="51"/>
      <c r="B63" s="51"/>
      <c r="C63" s="51"/>
      <c r="D63" s="51"/>
      <c r="E63" s="51"/>
      <c r="F63" s="51"/>
      <c r="G63" s="51"/>
      <c r="H63" s="51"/>
    </row>
    <row r="64" spans="1:8" x14ac:dyDescent="0.15">
      <c r="A64" s="51"/>
      <c r="B64" s="51"/>
      <c r="C64" s="51"/>
      <c r="D64" s="51"/>
      <c r="E64" s="51"/>
      <c r="F64" s="51"/>
      <c r="G64" s="51"/>
      <c r="H64" s="51"/>
    </row>
    <row r="65" spans="1:8" x14ac:dyDescent="0.15">
      <c r="A65" s="51"/>
      <c r="B65" s="51"/>
      <c r="C65" s="51"/>
      <c r="D65" s="51"/>
      <c r="E65" s="51"/>
      <c r="F65" s="51"/>
      <c r="G65" s="51"/>
      <c r="H65" s="51"/>
    </row>
    <row r="66" spans="1:8" x14ac:dyDescent="0.15">
      <c r="A66" s="51"/>
      <c r="B66" s="51"/>
      <c r="C66" s="51"/>
      <c r="D66" s="51"/>
      <c r="E66" s="51"/>
      <c r="F66" s="51"/>
      <c r="G66" s="51"/>
      <c r="H66" s="51"/>
    </row>
    <row r="67" spans="1:8" x14ac:dyDescent="0.15">
      <c r="A67" s="51"/>
      <c r="B67" s="51"/>
      <c r="C67" s="51"/>
      <c r="D67" s="51"/>
      <c r="E67" s="51"/>
      <c r="F67" s="51"/>
      <c r="G67" s="51"/>
      <c r="H67" s="51"/>
    </row>
    <row r="68" spans="1:8" x14ac:dyDescent="0.15">
      <c r="A68" s="51"/>
      <c r="B68" s="51"/>
      <c r="C68" s="51"/>
      <c r="D68" s="51"/>
      <c r="E68" s="51"/>
      <c r="F68" s="51"/>
      <c r="G68" s="51"/>
      <c r="H68" s="51"/>
    </row>
    <row r="69" spans="1:8" x14ac:dyDescent="0.15">
      <c r="A69" s="51"/>
      <c r="B69" s="51"/>
      <c r="C69" s="51"/>
      <c r="D69" s="51"/>
      <c r="E69" s="51"/>
      <c r="F69" s="51"/>
      <c r="G69" s="51"/>
      <c r="H69" s="51"/>
    </row>
    <row r="70" spans="1:8" x14ac:dyDescent="0.15">
      <c r="A70" s="51"/>
      <c r="B70" s="51"/>
      <c r="C70" s="51"/>
      <c r="D70" s="51"/>
      <c r="E70" s="51"/>
      <c r="F70" s="51"/>
      <c r="G70" s="51"/>
      <c r="H70" s="51"/>
    </row>
    <row r="71" spans="1:8" x14ac:dyDescent="0.15">
      <c r="A71" s="51"/>
      <c r="B71" s="51"/>
      <c r="C71" s="51"/>
      <c r="D71" s="51"/>
      <c r="E71" s="51"/>
      <c r="F71" s="51"/>
      <c r="G71" s="51"/>
      <c r="H71" s="51"/>
    </row>
    <row r="72" spans="1:8" x14ac:dyDescent="0.15">
      <c r="A72" s="51"/>
      <c r="B72" s="51"/>
      <c r="C72" s="51"/>
      <c r="D72" s="51"/>
      <c r="E72" s="51"/>
      <c r="F72" s="51"/>
      <c r="G72" s="51"/>
      <c r="H72" s="51"/>
    </row>
    <row r="73" spans="1:8" x14ac:dyDescent="0.15">
      <c r="A73" s="51"/>
      <c r="B73" s="51"/>
      <c r="C73" s="51"/>
      <c r="D73" s="51"/>
      <c r="E73" s="51"/>
      <c r="F73" s="51"/>
      <c r="G73" s="51"/>
      <c r="H73" s="51"/>
    </row>
    <row r="74" spans="1:8" x14ac:dyDescent="0.15">
      <c r="A74" s="51"/>
      <c r="B74" s="51"/>
      <c r="C74" s="51"/>
      <c r="D74" s="51"/>
      <c r="E74" s="51"/>
      <c r="F74" s="51"/>
      <c r="G74" s="51"/>
      <c r="H74" s="51"/>
    </row>
    <row r="75" spans="1:8" x14ac:dyDescent="0.15">
      <c r="A75" s="51"/>
      <c r="B75" s="51"/>
      <c r="C75" s="51"/>
      <c r="D75" s="51"/>
      <c r="E75" s="51"/>
      <c r="F75" s="51"/>
      <c r="G75" s="51"/>
      <c r="H75" s="51"/>
    </row>
    <row r="76" spans="1:8" x14ac:dyDescent="0.15">
      <c r="A76" s="51"/>
      <c r="B76" s="51"/>
      <c r="C76" s="51"/>
      <c r="D76" s="51"/>
      <c r="E76" s="51"/>
      <c r="F76" s="51"/>
      <c r="G76" s="51"/>
      <c r="H76" s="51"/>
    </row>
  </sheetData>
  <mergeCells count="8">
    <mergeCell ref="G2:H2"/>
    <mergeCell ref="A4:A5"/>
    <mergeCell ref="B4:B5"/>
    <mergeCell ref="C4:E4"/>
    <mergeCell ref="F4:F5"/>
    <mergeCell ref="G4:G5"/>
    <mergeCell ref="H4:H5"/>
    <mergeCell ref="F3:H3"/>
  </mergeCells>
  <phoneticPr fontId="2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26"/>
  <sheetViews>
    <sheetView zoomScaleNormal="100" zoomScaleSheetLayoutView="100" workbookViewId="0">
      <selection activeCell="K1" sqref="K1"/>
    </sheetView>
  </sheetViews>
  <sheetFormatPr defaultRowHeight="13.5" x14ac:dyDescent="0.15"/>
  <cols>
    <col min="2" max="9" width="7.625" customWidth="1"/>
    <col min="10" max="11" width="7.625" style="55" customWidth="1"/>
    <col min="12" max="12" width="3" customWidth="1"/>
    <col min="17" max="17" width="9" customWidth="1"/>
  </cols>
  <sheetData>
    <row r="1" spans="1:11" ht="17.25" x14ac:dyDescent="0.15">
      <c r="A1" s="5" t="s">
        <v>224</v>
      </c>
    </row>
    <row r="2" spans="1:11" ht="13.5" customHeight="1" x14ac:dyDescent="0.15">
      <c r="A2" s="5"/>
    </row>
    <row r="3" spans="1:11" x14ac:dyDescent="0.15">
      <c r="A3" s="6" t="s">
        <v>44</v>
      </c>
      <c r="B3" s="6"/>
      <c r="C3" s="6"/>
      <c r="D3" s="6"/>
      <c r="E3" s="6"/>
      <c r="F3" s="6"/>
      <c r="G3" s="223"/>
      <c r="H3" s="223"/>
      <c r="I3" s="224" t="s">
        <v>42</v>
      </c>
      <c r="J3" s="224"/>
      <c r="K3" s="224"/>
    </row>
    <row r="4" spans="1:11" ht="24.95" customHeight="1" x14ac:dyDescent="0.15">
      <c r="A4" s="226" t="s">
        <v>10</v>
      </c>
      <c r="B4" s="219" t="s">
        <v>284</v>
      </c>
      <c r="C4" s="226"/>
      <c r="D4" s="219" t="s">
        <v>287</v>
      </c>
      <c r="E4" s="226"/>
      <c r="F4" s="219" t="s">
        <v>298</v>
      </c>
      <c r="G4" s="226"/>
      <c r="H4" s="219" t="s">
        <v>292</v>
      </c>
      <c r="I4" s="220"/>
      <c r="J4" s="219" t="s">
        <v>299</v>
      </c>
      <c r="K4" s="220"/>
    </row>
    <row r="5" spans="1:11" ht="24.95" customHeight="1" x14ac:dyDescent="0.15">
      <c r="A5" s="226"/>
      <c r="B5" s="84" t="s">
        <v>250</v>
      </c>
      <c r="C5" s="84" t="s">
        <v>251</v>
      </c>
      <c r="D5" s="84" t="s">
        <v>250</v>
      </c>
      <c r="E5" s="83" t="s">
        <v>251</v>
      </c>
      <c r="F5" s="84" t="s">
        <v>250</v>
      </c>
      <c r="G5" s="83" t="s">
        <v>251</v>
      </c>
      <c r="H5" s="84" t="s">
        <v>250</v>
      </c>
      <c r="I5" s="83" t="s">
        <v>251</v>
      </c>
      <c r="J5" s="84" t="s">
        <v>250</v>
      </c>
      <c r="K5" s="83" t="s">
        <v>251</v>
      </c>
    </row>
    <row r="6" spans="1:11" ht="33" customHeight="1" x14ac:dyDescent="0.15">
      <c r="A6" s="86" t="s">
        <v>255</v>
      </c>
      <c r="B6" s="96">
        <v>23470</v>
      </c>
      <c r="C6" s="96">
        <v>50235</v>
      </c>
      <c r="D6" s="96">
        <v>23534</v>
      </c>
      <c r="E6" s="96">
        <v>49701</v>
      </c>
      <c r="F6" s="96">
        <v>23573</v>
      </c>
      <c r="G6" s="96">
        <v>49233</v>
      </c>
      <c r="H6" s="96">
        <v>23521</v>
      </c>
      <c r="I6" s="96">
        <v>48594</v>
      </c>
      <c r="J6" s="96">
        <v>23342</v>
      </c>
      <c r="K6" s="96">
        <v>47637</v>
      </c>
    </row>
    <row r="7" spans="1:11" ht="33" customHeight="1" x14ac:dyDescent="0.15">
      <c r="A7" s="31" t="s">
        <v>256</v>
      </c>
      <c r="B7" s="52">
        <v>3985</v>
      </c>
      <c r="C7" s="52">
        <v>8168</v>
      </c>
      <c r="D7" s="52">
        <v>3993</v>
      </c>
      <c r="E7" s="52">
        <v>8060</v>
      </c>
      <c r="F7" s="52">
        <v>3967</v>
      </c>
      <c r="G7" s="52">
        <v>7953</v>
      </c>
      <c r="H7" s="52">
        <v>3956</v>
      </c>
      <c r="I7" s="52">
        <v>7832</v>
      </c>
      <c r="J7" s="52">
        <f>3965-J8</f>
        <v>3945</v>
      </c>
      <c r="K7" s="52">
        <f>7729-K8</f>
        <v>7702</v>
      </c>
    </row>
    <row r="8" spans="1:11" ht="33" customHeight="1" x14ac:dyDescent="0.15">
      <c r="A8" s="31" t="s">
        <v>257</v>
      </c>
      <c r="B8" s="52">
        <v>25</v>
      </c>
      <c r="C8" s="52">
        <v>36</v>
      </c>
      <c r="D8" s="52">
        <v>25</v>
      </c>
      <c r="E8" s="52">
        <v>35</v>
      </c>
      <c r="F8" s="52">
        <v>22</v>
      </c>
      <c r="G8" s="52">
        <v>30</v>
      </c>
      <c r="H8" s="52">
        <v>22</v>
      </c>
      <c r="I8" s="52">
        <v>30</v>
      </c>
      <c r="J8" s="52">
        <v>20</v>
      </c>
      <c r="K8" s="52">
        <v>27</v>
      </c>
    </row>
    <row r="9" spans="1:11" ht="33" customHeight="1" x14ac:dyDescent="0.15">
      <c r="A9" s="31" t="s">
        <v>258</v>
      </c>
      <c r="B9" s="52">
        <v>3405</v>
      </c>
      <c r="C9" s="52">
        <v>7552</v>
      </c>
      <c r="D9" s="52">
        <v>3462</v>
      </c>
      <c r="E9" s="52">
        <v>7584</v>
      </c>
      <c r="F9" s="52">
        <v>3470</v>
      </c>
      <c r="G9" s="52">
        <v>7499</v>
      </c>
      <c r="H9" s="52">
        <v>3484</v>
      </c>
      <c r="I9" s="52">
        <v>7481</v>
      </c>
      <c r="J9" s="52">
        <v>3501</v>
      </c>
      <c r="K9" s="52">
        <v>7440</v>
      </c>
    </row>
    <row r="10" spans="1:11" ht="33" customHeight="1" x14ac:dyDescent="0.15">
      <c r="A10" s="31" t="s">
        <v>259</v>
      </c>
      <c r="B10" s="52">
        <v>1786</v>
      </c>
      <c r="C10" s="52">
        <v>3872</v>
      </c>
      <c r="D10" s="52">
        <v>1765</v>
      </c>
      <c r="E10" s="52">
        <v>3772</v>
      </c>
      <c r="F10" s="52">
        <v>1789</v>
      </c>
      <c r="G10" s="52">
        <v>3777</v>
      </c>
      <c r="H10" s="52">
        <v>1755</v>
      </c>
      <c r="I10" s="52">
        <v>3640</v>
      </c>
      <c r="J10" s="52">
        <v>1740</v>
      </c>
      <c r="K10" s="52">
        <v>3545</v>
      </c>
    </row>
    <row r="11" spans="1:11" ht="33" customHeight="1" x14ac:dyDescent="0.15">
      <c r="A11" s="31" t="s">
        <v>260</v>
      </c>
      <c r="B11" s="52">
        <v>6873</v>
      </c>
      <c r="C11" s="52">
        <v>14802</v>
      </c>
      <c r="D11" s="52">
        <v>6981</v>
      </c>
      <c r="E11" s="52">
        <v>14826</v>
      </c>
      <c r="F11" s="52">
        <v>7048</v>
      </c>
      <c r="G11" s="52">
        <v>14824</v>
      </c>
      <c r="H11" s="52">
        <v>7073</v>
      </c>
      <c r="I11" s="52">
        <v>14717</v>
      </c>
      <c r="J11" s="52">
        <v>6998</v>
      </c>
      <c r="K11" s="52">
        <v>14411</v>
      </c>
    </row>
    <row r="12" spans="1:11" ht="33" customHeight="1" x14ac:dyDescent="0.15">
      <c r="A12" s="31" t="s">
        <v>261</v>
      </c>
      <c r="B12" s="52">
        <v>1466</v>
      </c>
      <c r="C12" s="52">
        <v>3022</v>
      </c>
      <c r="D12" s="52">
        <v>1417</v>
      </c>
      <c r="E12" s="52">
        <v>2871</v>
      </c>
      <c r="F12" s="52">
        <v>1446</v>
      </c>
      <c r="G12" s="52">
        <v>2849</v>
      </c>
      <c r="H12" s="52">
        <v>1430</v>
      </c>
      <c r="I12" s="52">
        <v>2807</v>
      </c>
      <c r="J12" s="52">
        <v>1404</v>
      </c>
      <c r="K12" s="52">
        <v>2723</v>
      </c>
    </row>
    <row r="13" spans="1:11" ht="33" customHeight="1" x14ac:dyDescent="0.15">
      <c r="A13" s="31" t="s">
        <v>262</v>
      </c>
      <c r="B13" s="52">
        <v>2005</v>
      </c>
      <c r="C13" s="52">
        <v>4446</v>
      </c>
      <c r="D13" s="52">
        <v>1986</v>
      </c>
      <c r="E13" s="52">
        <v>4365</v>
      </c>
      <c r="F13" s="52">
        <v>1922</v>
      </c>
      <c r="G13" s="52">
        <v>4233</v>
      </c>
      <c r="H13" s="52">
        <v>1926</v>
      </c>
      <c r="I13" s="52">
        <v>4180</v>
      </c>
      <c r="J13" s="52">
        <v>1906</v>
      </c>
      <c r="K13" s="52">
        <v>4075</v>
      </c>
    </row>
    <row r="14" spans="1:11" ht="33" customHeight="1" x14ac:dyDescent="0.15">
      <c r="A14" s="31" t="s">
        <v>263</v>
      </c>
      <c r="B14" s="52">
        <v>890</v>
      </c>
      <c r="C14" s="52">
        <v>1814</v>
      </c>
      <c r="D14" s="52">
        <v>868</v>
      </c>
      <c r="E14" s="52">
        <v>1764</v>
      </c>
      <c r="F14" s="52">
        <v>881</v>
      </c>
      <c r="G14" s="52">
        <v>1749</v>
      </c>
      <c r="H14" s="52">
        <v>861</v>
      </c>
      <c r="I14" s="52">
        <v>1695</v>
      </c>
      <c r="J14" s="52">
        <v>826</v>
      </c>
      <c r="K14" s="52">
        <v>1634</v>
      </c>
    </row>
    <row r="15" spans="1:11" ht="33" customHeight="1" x14ac:dyDescent="0.15">
      <c r="A15" s="31" t="s">
        <v>264</v>
      </c>
      <c r="B15" s="52">
        <v>1265</v>
      </c>
      <c r="C15" s="52">
        <v>2792</v>
      </c>
      <c r="D15" s="52">
        <v>1289</v>
      </c>
      <c r="E15" s="52">
        <v>2790</v>
      </c>
      <c r="F15" s="52">
        <v>1289</v>
      </c>
      <c r="G15" s="52">
        <v>2754</v>
      </c>
      <c r="H15" s="52">
        <v>1285</v>
      </c>
      <c r="I15" s="52">
        <v>2701</v>
      </c>
      <c r="J15" s="52">
        <f>1272+11</f>
        <v>1283</v>
      </c>
      <c r="K15" s="52">
        <f>2612+22</f>
        <v>2634</v>
      </c>
    </row>
    <row r="16" spans="1:11" ht="33" customHeight="1" x14ac:dyDescent="0.15">
      <c r="A16" s="31" t="s">
        <v>265</v>
      </c>
      <c r="B16" s="52">
        <v>998</v>
      </c>
      <c r="C16" s="52">
        <v>2191</v>
      </c>
      <c r="D16" s="52">
        <v>987</v>
      </c>
      <c r="E16" s="52">
        <v>2139</v>
      </c>
      <c r="F16" s="52">
        <v>991</v>
      </c>
      <c r="G16" s="52">
        <v>2120</v>
      </c>
      <c r="H16" s="52">
        <v>987</v>
      </c>
      <c r="I16" s="52">
        <v>2097</v>
      </c>
      <c r="J16" s="52">
        <v>989</v>
      </c>
      <c r="K16" s="52">
        <v>2081</v>
      </c>
    </row>
    <row r="17" spans="1:11" ht="33" customHeight="1" x14ac:dyDescent="0.15">
      <c r="A17" s="31" t="s">
        <v>266</v>
      </c>
      <c r="B17" s="52">
        <v>312</v>
      </c>
      <c r="C17" s="52">
        <v>672</v>
      </c>
      <c r="D17" s="52">
        <v>309</v>
      </c>
      <c r="E17" s="52">
        <v>664</v>
      </c>
      <c r="F17" s="52">
        <v>308</v>
      </c>
      <c r="G17" s="52">
        <v>650</v>
      </c>
      <c r="H17" s="52">
        <v>303</v>
      </c>
      <c r="I17" s="52">
        <v>634</v>
      </c>
      <c r="J17" s="52">
        <v>299</v>
      </c>
      <c r="K17" s="52">
        <v>619</v>
      </c>
    </row>
    <row r="18" spans="1:11" ht="33" customHeight="1" x14ac:dyDescent="0.15">
      <c r="A18" s="32" t="s">
        <v>267</v>
      </c>
      <c r="B18" s="53">
        <v>460</v>
      </c>
      <c r="C18" s="53">
        <v>868</v>
      </c>
      <c r="D18" s="53">
        <v>452</v>
      </c>
      <c r="E18" s="53">
        <v>831</v>
      </c>
      <c r="F18" s="53">
        <v>440</v>
      </c>
      <c r="G18" s="53">
        <v>795</v>
      </c>
      <c r="H18" s="53">
        <v>439</v>
      </c>
      <c r="I18" s="53">
        <v>780</v>
      </c>
      <c r="J18" s="53">
        <v>431</v>
      </c>
      <c r="K18" s="53">
        <v>746</v>
      </c>
    </row>
    <row r="19" spans="1:11" ht="14.45" customHeight="1" x14ac:dyDescent="0.15">
      <c r="A19" s="12" t="s">
        <v>31</v>
      </c>
      <c r="B19" s="6"/>
      <c r="C19" s="6"/>
      <c r="D19" s="9"/>
      <c r="E19" s="6"/>
      <c r="F19" s="9"/>
      <c r="G19" s="6"/>
      <c r="H19" s="8"/>
      <c r="I19" s="6"/>
      <c r="J19" s="56"/>
      <c r="K19" s="56"/>
    </row>
    <row r="20" spans="1:11" ht="14.45" customHeight="1" x14ac:dyDescent="0.15">
      <c r="A20" s="225" t="s">
        <v>231</v>
      </c>
      <c r="B20" s="225"/>
      <c r="C20" s="225"/>
      <c r="D20" s="225"/>
      <c r="E20" s="57"/>
      <c r="F20" s="6"/>
      <c r="G20" s="6"/>
      <c r="H20" s="9"/>
      <c r="I20" s="6"/>
      <c r="J20" s="56"/>
      <c r="K20" s="56"/>
    </row>
    <row r="21" spans="1:11" ht="14.45" customHeight="1" x14ac:dyDescent="0.15">
      <c r="A21" s="221" t="s">
        <v>269</v>
      </c>
      <c r="B21" s="222"/>
      <c r="C21" s="222"/>
      <c r="D21" s="222"/>
      <c r="E21" s="222"/>
      <c r="F21" s="6"/>
      <c r="G21" s="6"/>
      <c r="H21" s="6"/>
      <c r="I21" s="6"/>
      <c r="J21" s="57"/>
      <c r="K21" s="57"/>
    </row>
    <row r="22" spans="1:11" ht="14.45" customHeight="1" x14ac:dyDescent="0.15">
      <c r="A22" s="221"/>
      <c r="B22" s="222"/>
      <c r="C22" s="222"/>
      <c r="D22" s="222"/>
      <c r="E22" s="222"/>
    </row>
    <row r="23" spans="1:11" ht="20.100000000000001" customHeight="1" x14ac:dyDescent="0.15"/>
    <row r="24" spans="1:11" ht="20.100000000000001" customHeight="1" x14ac:dyDescent="0.15"/>
    <row r="25" spans="1:11" ht="20.100000000000001" customHeight="1" x14ac:dyDescent="0.15"/>
    <row r="26" spans="1:11" ht="20.100000000000001" customHeight="1" x14ac:dyDescent="0.15"/>
  </sheetData>
  <mergeCells count="11">
    <mergeCell ref="H4:I4"/>
    <mergeCell ref="A21:E21"/>
    <mergeCell ref="A22:E22"/>
    <mergeCell ref="G3:H3"/>
    <mergeCell ref="J4:K4"/>
    <mergeCell ref="I3:K3"/>
    <mergeCell ref="A20:D20"/>
    <mergeCell ref="A4:A5"/>
    <mergeCell ref="B4:C4"/>
    <mergeCell ref="D4:E4"/>
    <mergeCell ref="F4:G4"/>
  </mergeCells>
  <phoneticPr fontId="2"/>
  <pageMargins left="0.78740157480314965" right="0.39370078740157483" top="0.98425196850393704" bottom="0.98425196850393704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A23"/>
  <sheetViews>
    <sheetView zoomScaleNormal="100" zoomScaleSheetLayoutView="100" workbookViewId="0">
      <selection activeCell="K1" sqref="K1"/>
    </sheetView>
  </sheetViews>
  <sheetFormatPr defaultColWidth="8.875" defaultRowHeight="13.5" x14ac:dyDescent="0.15"/>
  <cols>
    <col min="1" max="1" width="8.875" style="51"/>
    <col min="2" max="11" width="7.625" style="55" customWidth="1"/>
    <col min="27" max="16384" width="8.875" style="51"/>
  </cols>
  <sheetData>
    <row r="1" spans="1:27" ht="17.25" x14ac:dyDescent="0.15">
      <c r="A1" s="5" t="s">
        <v>40</v>
      </c>
    </row>
    <row r="2" spans="1:27" ht="13.5" customHeight="1" x14ac:dyDescent="0.15">
      <c r="A2" s="5"/>
    </row>
    <row r="3" spans="1:27" x14ac:dyDescent="0.15">
      <c r="A3" s="6" t="s">
        <v>44</v>
      </c>
      <c r="B3" s="57"/>
      <c r="C3" s="57"/>
      <c r="D3" s="57"/>
      <c r="E3" s="57"/>
      <c r="F3" s="57"/>
      <c r="G3" s="57"/>
      <c r="H3" s="57"/>
      <c r="I3" s="233" t="s">
        <v>41</v>
      </c>
      <c r="J3" s="233"/>
      <c r="K3" s="233"/>
    </row>
    <row r="4" spans="1:27" ht="24.95" customHeight="1" x14ac:dyDescent="0.15">
      <c r="A4" s="213" t="s">
        <v>10</v>
      </c>
      <c r="B4" s="219" t="s">
        <v>232</v>
      </c>
      <c r="C4" s="226"/>
      <c r="D4" s="219" t="s">
        <v>29</v>
      </c>
      <c r="E4" s="226"/>
      <c r="F4" s="219" t="s">
        <v>181</v>
      </c>
      <c r="G4" s="226"/>
      <c r="H4" s="234" t="s">
        <v>234</v>
      </c>
      <c r="I4" s="219"/>
      <c r="J4" s="234" t="s">
        <v>272</v>
      </c>
      <c r="K4" s="219"/>
    </row>
    <row r="5" spans="1:27" ht="24.95" customHeight="1" x14ac:dyDescent="0.15">
      <c r="A5" s="213"/>
      <c r="B5" s="144" t="s">
        <v>30</v>
      </c>
      <c r="C5" s="144" t="s">
        <v>2</v>
      </c>
      <c r="D5" s="144" t="s">
        <v>30</v>
      </c>
      <c r="E5" s="144" t="s">
        <v>2</v>
      </c>
      <c r="F5" s="144" t="s">
        <v>30</v>
      </c>
      <c r="G5" s="144" t="s">
        <v>2</v>
      </c>
      <c r="H5" s="144" t="s">
        <v>30</v>
      </c>
      <c r="I5" s="143" t="s">
        <v>2</v>
      </c>
      <c r="J5" s="144" t="s">
        <v>30</v>
      </c>
      <c r="K5" s="143" t="s">
        <v>2</v>
      </c>
    </row>
    <row r="6" spans="1:27" ht="30" customHeight="1" x14ac:dyDescent="0.15">
      <c r="A6" s="227" t="s">
        <v>24</v>
      </c>
      <c r="B6" s="229">
        <v>19992</v>
      </c>
      <c r="C6" s="231">
        <v>54680</v>
      </c>
      <c r="D6" s="231">
        <f t="shared" ref="D6:I6" si="0">SUM(D8:D19)</f>
        <v>20519</v>
      </c>
      <c r="E6" s="231">
        <f t="shared" si="0"/>
        <v>53971</v>
      </c>
      <c r="F6" s="231">
        <f t="shared" si="0"/>
        <v>20913</v>
      </c>
      <c r="G6" s="231">
        <f t="shared" si="0"/>
        <v>53004</v>
      </c>
      <c r="H6" s="235">
        <f t="shared" si="0"/>
        <v>20953</v>
      </c>
      <c r="I6" s="235">
        <f t="shared" si="0"/>
        <v>51369</v>
      </c>
      <c r="J6" s="235">
        <f t="shared" ref="J6:K6" si="1">SUM(J8:J19)</f>
        <v>21439</v>
      </c>
      <c r="K6" s="235">
        <f t="shared" si="1"/>
        <v>49798</v>
      </c>
    </row>
    <row r="7" spans="1:27" ht="30" customHeight="1" x14ac:dyDescent="0.15">
      <c r="A7" s="228"/>
      <c r="B7" s="230"/>
      <c r="C7" s="232"/>
      <c r="D7" s="232"/>
      <c r="E7" s="232"/>
      <c r="F7" s="232"/>
      <c r="G7" s="232"/>
      <c r="H7" s="236"/>
      <c r="I7" s="236"/>
      <c r="J7" s="236"/>
      <c r="K7" s="236"/>
    </row>
    <row r="8" spans="1:27" ht="33" customHeight="1" x14ac:dyDescent="0.15">
      <c r="A8" s="145" t="s">
        <v>14</v>
      </c>
      <c r="B8" s="52">
        <v>3986</v>
      </c>
      <c r="C8" s="52">
        <v>10627</v>
      </c>
      <c r="D8" s="52">
        <v>3906</v>
      </c>
      <c r="E8" s="52">
        <v>10048</v>
      </c>
      <c r="F8" s="52">
        <v>3814</v>
      </c>
      <c r="G8" s="52">
        <v>9182</v>
      </c>
      <c r="H8" s="52">
        <v>3697</v>
      </c>
      <c r="I8" s="52">
        <v>8504</v>
      </c>
      <c r="J8" s="52">
        <v>3686</v>
      </c>
      <c r="K8" s="52">
        <v>7989</v>
      </c>
    </row>
    <row r="9" spans="1:27" ht="33" customHeight="1" x14ac:dyDescent="0.15">
      <c r="A9" s="145" t="s">
        <v>15</v>
      </c>
      <c r="B9" s="52">
        <v>66</v>
      </c>
      <c r="C9" s="52">
        <v>114</v>
      </c>
      <c r="D9" s="52">
        <v>55</v>
      </c>
      <c r="E9" s="52">
        <v>87</v>
      </c>
      <c r="F9" s="52">
        <v>44</v>
      </c>
      <c r="G9" s="52">
        <v>66</v>
      </c>
      <c r="H9" s="52">
        <v>31</v>
      </c>
      <c r="I9" s="52">
        <v>46</v>
      </c>
      <c r="J9" s="52">
        <v>20</v>
      </c>
      <c r="K9" s="52">
        <v>26</v>
      </c>
    </row>
    <row r="10" spans="1:27" ht="33" customHeight="1" x14ac:dyDescent="0.15">
      <c r="A10" s="145" t="s">
        <v>16</v>
      </c>
      <c r="B10" s="52">
        <v>2640</v>
      </c>
      <c r="C10" s="52">
        <v>6980</v>
      </c>
      <c r="D10" s="52">
        <v>2828</v>
      </c>
      <c r="E10" s="52">
        <v>7347</v>
      </c>
      <c r="F10" s="52">
        <v>2974</v>
      </c>
      <c r="G10" s="52">
        <v>7497</v>
      </c>
      <c r="H10" s="52">
        <v>3031</v>
      </c>
      <c r="I10" s="52">
        <v>7377</v>
      </c>
      <c r="J10" s="52">
        <v>3252</v>
      </c>
      <c r="K10" s="52">
        <v>7425</v>
      </c>
    </row>
    <row r="11" spans="1:27" ht="33" customHeight="1" x14ac:dyDescent="0.15">
      <c r="A11" s="145" t="s">
        <v>12</v>
      </c>
      <c r="B11" s="52">
        <v>1455</v>
      </c>
      <c r="C11" s="52">
        <v>3899</v>
      </c>
      <c r="D11" s="52">
        <v>1611</v>
      </c>
      <c r="E11" s="52">
        <v>4185</v>
      </c>
      <c r="F11" s="52">
        <v>1650</v>
      </c>
      <c r="G11" s="52">
        <v>4321</v>
      </c>
      <c r="H11" s="52">
        <v>1641</v>
      </c>
      <c r="I11" s="52">
        <v>4238</v>
      </c>
      <c r="J11" s="52">
        <v>1689</v>
      </c>
      <c r="K11" s="52">
        <v>4136</v>
      </c>
    </row>
    <row r="12" spans="1:27" ht="33" customHeight="1" x14ac:dyDescent="0.15">
      <c r="A12" s="145" t="s">
        <v>17</v>
      </c>
      <c r="B12" s="52">
        <v>5491</v>
      </c>
      <c r="C12" s="52">
        <v>14331</v>
      </c>
      <c r="D12" s="52">
        <v>5670</v>
      </c>
      <c r="E12" s="52">
        <v>14139</v>
      </c>
      <c r="F12" s="52">
        <v>6002</v>
      </c>
      <c r="G12" s="52">
        <v>14471</v>
      </c>
      <c r="H12" s="52">
        <v>6213</v>
      </c>
      <c r="I12" s="52">
        <v>14536</v>
      </c>
      <c r="J12" s="52">
        <v>6504</v>
      </c>
      <c r="K12" s="52">
        <v>14568</v>
      </c>
    </row>
    <row r="13" spans="1:27" ht="33" customHeight="1" x14ac:dyDescent="0.15">
      <c r="A13" s="145" t="s">
        <v>13</v>
      </c>
      <c r="B13" s="52">
        <v>1414</v>
      </c>
      <c r="C13" s="52">
        <v>3883</v>
      </c>
      <c r="D13" s="52">
        <v>1397</v>
      </c>
      <c r="E13" s="52">
        <v>3679</v>
      </c>
      <c r="F13" s="52">
        <v>1369</v>
      </c>
      <c r="G13" s="52">
        <v>3451</v>
      </c>
      <c r="H13" s="52">
        <v>1336</v>
      </c>
      <c r="I13" s="52">
        <v>3209</v>
      </c>
      <c r="J13" s="52">
        <v>1323</v>
      </c>
      <c r="K13" s="52">
        <v>2914</v>
      </c>
    </row>
    <row r="14" spans="1:27" ht="33" customHeight="1" x14ac:dyDescent="0.15">
      <c r="A14" s="145" t="s">
        <v>18</v>
      </c>
      <c r="B14" s="52">
        <v>1494</v>
      </c>
      <c r="C14" s="52">
        <v>4525</v>
      </c>
      <c r="D14" s="52">
        <v>1586</v>
      </c>
      <c r="E14" s="52">
        <v>4554</v>
      </c>
      <c r="F14" s="52">
        <v>1594</v>
      </c>
      <c r="G14" s="52">
        <v>4555</v>
      </c>
      <c r="H14" s="52">
        <v>1599</v>
      </c>
      <c r="I14" s="52">
        <v>4508</v>
      </c>
      <c r="J14" s="52">
        <v>1625</v>
      </c>
      <c r="K14" s="52">
        <v>4367</v>
      </c>
    </row>
    <row r="15" spans="1:27" ht="33" customHeight="1" x14ac:dyDescent="0.15">
      <c r="A15" s="145" t="s">
        <v>19</v>
      </c>
      <c r="B15" s="52">
        <v>672</v>
      </c>
      <c r="C15" s="52">
        <v>2063</v>
      </c>
      <c r="D15" s="52">
        <v>690</v>
      </c>
      <c r="E15" s="52">
        <v>2034</v>
      </c>
      <c r="F15" s="52">
        <v>724</v>
      </c>
      <c r="G15" s="52">
        <v>2013</v>
      </c>
      <c r="H15" s="52">
        <v>716</v>
      </c>
      <c r="I15" s="52">
        <v>1899</v>
      </c>
      <c r="J15" s="52">
        <v>706</v>
      </c>
      <c r="K15" s="52">
        <v>1753</v>
      </c>
      <c r="AA15" s="130"/>
    </row>
    <row r="16" spans="1:27" ht="33" customHeight="1" x14ac:dyDescent="0.15">
      <c r="A16" s="145" t="s">
        <v>20</v>
      </c>
      <c r="B16" s="52">
        <v>1171</v>
      </c>
      <c r="C16" s="52">
        <v>3432</v>
      </c>
      <c r="D16" s="52">
        <v>1168</v>
      </c>
      <c r="E16" s="52">
        <v>3425</v>
      </c>
      <c r="F16" s="52">
        <v>1139</v>
      </c>
      <c r="G16" s="52">
        <v>3202</v>
      </c>
      <c r="H16" s="52">
        <v>1164</v>
      </c>
      <c r="I16" s="52">
        <v>3184</v>
      </c>
      <c r="J16" s="52">
        <v>1150</v>
      </c>
      <c r="K16" s="52">
        <v>3036</v>
      </c>
    </row>
    <row r="17" spans="1:26" ht="33" customHeight="1" x14ac:dyDescent="0.15">
      <c r="A17" s="145" t="s">
        <v>21</v>
      </c>
      <c r="B17" s="52">
        <v>943</v>
      </c>
      <c r="C17" s="52">
        <v>2697</v>
      </c>
      <c r="D17" s="52">
        <v>956</v>
      </c>
      <c r="E17" s="52">
        <v>2548</v>
      </c>
      <c r="F17" s="52">
        <v>956</v>
      </c>
      <c r="G17" s="52">
        <v>2448</v>
      </c>
      <c r="H17" s="52">
        <v>911</v>
      </c>
      <c r="I17" s="52">
        <v>2233</v>
      </c>
      <c r="J17" s="52">
        <v>887</v>
      </c>
      <c r="K17" s="52">
        <v>2119</v>
      </c>
    </row>
    <row r="18" spans="1:26" ht="33" customHeight="1" x14ac:dyDescent="0.15">
      <c r="A18" s="145" t="s">
        <v>22</v>
      </c>
      <c r="B18" s="52">
        <v>306</v>
      </c>
      <c r="C18" s="52">
        <v>960</v>
      </c>
      <c r="D18" s="52">
        <v>302</v>
      </c>
      <c r="E18" s="52">
        <v>874</v>
      </c>
      <c r="F18" s="52">
        <v>294</v>
      </c>
      <c r="G18" s="52">
        <v>784</v>
      </c>
      <c r="H18" s="52">
        <v>292</v>
      </c>
      <c r="I18" s="52">
        <v>711</v>
      </c>
      <c r="J18" s="52">
        <v>283</v>
      </c>
      <c r="K18" s="52">
        <v>643</v>
      </c>
    </row>
    <row r="19" spans="1:26" ht="33" customHeight="1" x14ac:dyDescent="0.15">
      <c r="A19" s="146" t="s">
        <v>23</v>
      </c>
      <c r="B19" s="53">
        <v>354</v>
      </c>
      <c r="C19" s="53">
        <v>1169</v>
      </c>
      <c r="D19" s="53">
        <v>350</v>
      </c>
      <c r="E19" s="53">
        <v>1051</v>
      </c>
      <c r="F19" s="53">
        <v>353</v>
      </c>
      <c r="G19" s="53">
        <v>1014</v>
      </c>
      <c r="H19" s="53">
        <v>322</v>
      </c>
      <c r="I19" s="53">
        <v>924</v>
      </c>
      <c r="J19" s="53">
        <v>314</v>
      </c>
      <c r="K19" s="53">
        <v>822</v>
      </c>
    </row>
    <row r="20" spans="1:26" x14ac:dyDescent="0.15">
      <c r="A20" s="6" t="s">
        <v>39</v>
      </c>
      <c r="B20" s="57"/>
      <c r="C20" s="56"/>
      <c r="D20" s="56"/>
      <c r="E20" s="56"/>
      <c r="F20" s="56"/>
      <c r="G20" s="56"/>
      <c r="H20" s="56"/>
      <c r="I20" s="56"/>
      <c r="J20" s="56"/>
      <c r="K20" s="56"/>
    </row>
    <row r="21" spans="1:26" s="6" customFormat="1" x14ac:dyDescent="0.15">
      <c r="A21" s="15" t="s">
        <v>233</v>
      </c>
      <c r="B21" s="56"/>
      <c r="C21" s="56"/>
      <c r="D21" s="57"/>
      <c r="E21" s="57"/>
      <c r="F21" s="57"/>
      <c r="G21" s="57"/>
      <c r="H21" s="57"/>
      <c r="I21" s="57"/>
      <c r="J21" s="56"/>
      <c r="K21" s="56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</row>
    <row r="22" spans="1:26" s="6" customFormat="1" x14ac:dyDescent="0.15">
      <c r="A22" s="6" t="s">
        <v>241</v>
      </c>
      <c r="B22" s="56"/>
      <c r="C22" s="57"/>
      <c r="D22" s="57"/>
      <c r="E22" s="57"/>
      <c r="F22" s="57"/>
      <c r="G22" s="57"/>
      <c r="H22" s="57"/>
      <c r="I22" s="57"/>
      <c r="J22" s="57"/>
      <c r="K22" s="57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</row>
    <row r="23" spans="1:26" x14ac:dyDescent="0.15">
      <c r="A23" s="15"/>
    </row>
  </sheetData>
  <mergeCells count="18">
    <mergeCell ref="H6:H7"/>
    <mergeCell ref="I6:I7"/>
    <mergeCell ref="J6:J7"/>
    <mergeCell ref="K6:K7"/>
    <mergeCell ref="F6:F7"/>
    <mergeCell ref="G6:G7"/>
    <mergeCell ref="I3:K3"/>
    <mergeCell ref="A4:A5"/>
    <mergeCell ref="B4:C4"/>
    <mergeCell ref="D4:E4"/>
    <mergeCell ref="F4:G4"/>
    <mergeCell ref="H4:I4"/>
    <mergeCell ref="J4:K4"/>
    <mergeCell ref="A6:A7"/>
    <mergeCell ref="B6:B7"/>
    <mergeCell ref="C6:C7"/>
    <mergeCell ref="D6:D7"/>
    <mergeCell ref="E6:E7"/>
  </mergeCells>
  <phoneticPr fontId="2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152"/>
  <sheetViews>
    <sheetView zoomScaleNormal="100" zoomScaleSheetLayoutView="100" workbookViewId="0">
      <selection activeCell="H1" sqref="H1"/>
    </sheetView>
  </sheetViews>
  <sheetFormatPr defaultRowHeight="13.5" x14ac:dyDescent="0.15"/>
  <cols>
    <col min="1" max="1" width="12.625" customWidth="1"/>
    <col min="3" max="4" width="9" style="55"/>
    <col min="5" max="5" width="12.625" style="55" customWidth="1"/>
    <col min="6" max="8" width="9" style="55"/>
  </cols>
  <sheetData>
    <row r="1" spans="1:8" ht="17.25" customHeight="1" x14ac:dyDescent="0.15">
      <c r="A1" s="5" t="s">
        <v>87</v>
      </c>
    </row>
    <row r="3" spans="1:8" x14ac:dyDescent="0.15">
      <c r="A3" s="6" t="s">
        <v>45</v>
      </c>
      <c r="B3" s="6"/>
      <c r="C3" s="57"/>
      <c r="D3" s="57"/>
      <c r="E3" s="57"/>
      <c r="F3" s="57"/>
      <c r="G3" s="57" t="s">
        <v>276</v>
      </c>
      <c r="H3" s="57"/>
    </row>
    <row r="4" spans="1:8" x14ac:dyDescent="0.15">
      <c r="A4" s="248" t="s">
        <v>46</v>
      </c>
      <c r="B4" s="249" t="s">
        <v>47</v>
      </c>
      <c r="C4" s="251" t="s">
        <v>36</v>
      </c>
      <c r="D4" s="251" t="s">
        <v>37</v>
      </c>
      <c r="E4" s="251" t="s">
        <v>46</v>
      </c>
      <c r="F4" s="251" t="s">
        <v>47</v>
      </c>
      <c r="G4" s="251" t="s">
        <v>36</v>
      </c>
      <c r="H4" s="252" t="s">
        <v>37</v>
      </c>
    </row>
    <row r="5" spans="1:8" x14ac:dyDescent="0.15">
      <c r="A5" s="242"/>
      <c r="B5" s="250"/>
      <c r="C5" s="238"/>
      <c r="D5" s="238"/>
      <c r="E5" s="238"/>
      <c r="F5" s="238"/>
      <c r="G5" s="238"/>
      <c r="H5" s="253"/>
    </row>
    <row r="6" spans="1:8" x14ac:dyDescent="0.15">
      <c r="A6" s="227" t="s">
        <v>47</v>
      </c>
      <c r="B6" s="236">
        <f>B8+B20+B32+B44+F8+F20+F32+F44+B65+B77+B89+B101+F65+F77+F89+F101+B124+B136+F124+F136+F148+F150</f>
        <v>49798</v>
      </c>
      <c r="C6" s="236">
        <f>C8+C20+C32+C44+G8+G20+G32+G44+C65+C77+C89+C101+G65+G77+G89+G101+C124+C136+G124+G136+G148+G150</f>
        <v>23711</v>
      </c>
      <c r="D6" s="236">
        <f>D8+D20+D32+D44+H8+H20+H32+H44+D65+D77+D89+D101+H65+H77+H89+H101+D124+D136+H124+H136+H148+H150</f>
        <v>26087</v>
      </c>
      <c r="E6" s="58"/>
      <c r="F6" s="57"/>
      <c r="G6" s="57"/>
      <c r="H6" s="57"/>
    </row>
    <row r="7" spans="1:8" x14ac:dyDescent="0.15">
      <c r="A7" s="228"/>
      <c r="B7" s="236"/>
      <c r="C7" s="236"/>
      <c r="D7" s="236"/>
      <c r="E7" s="59"/>
      <c r="F7" s="57"/>
      <c r="G7" s="57"/>
      <c r="H7" s="57"/>
    </row>
    <row r="8" spans="1:8" x14ac:dyDescent="0.15">
      <c r="A8" s="227" t="s">
        <v>48</v>
      </c>
      <c r="B8" s="235">
        <f>SUM(B10:B19)</f>
        <v>1648</v>
      </c>
      <c r="C8" s="235">
        <f>SUM(C10:C19)</f>
        <v>857</v>
      </c>
      <c r="D8" s="235">
        <f>SUM(D10:D19)</f>
        <v>791</v>
      </c>
      <c r="E8" s="245" t="s">
        <v>49</v>
      </c>
      <c r="F8" s="235">
        <f>SUM(F10:F19)</f>
        <v>1599</v>
      </c>
      <c r="G8" s="235">
        <f>SUM(G10:G19)</f>
        <v>878</v>
      </c>
      <c r="H8" s="235">
        <f>SUM(H10:H19)</f>
        <v>721</v>
      </c>
    </row>
    <row r="9" spans="1:8" x14ac:dyDescent="0.15">
      <c r="A9" s="247"/>
      <c r="B9" s="240"/>
      <c r="C9" s="240"/>
      <c r="D9" s="240"/>
      <c r="E9" s="246"/>
      <c r="F9" s="240"/>
      <c r="G9" s="240"/>
      <c r="H9" s="240"/>
    </row>
    <row r="10" spans="1:8" x14ac:dyDescent="0.15">
      <c r="A10" s="241">
        <v>0</v>
      </c>
      <c r="B10" s="236">
        <f>C10+D10</f>
        <v>341</v>
      </c>
      <c r="C10" s="236">
        <v>178</v>
      </c>
      <c r="D10" s="236">
        <v>163</v>
      </c>
      <c r="E10" s="237">
        <v>20</v>
      </c>
      <c r="F10" s="236">
        <f>G10+H10</f>
        <v>264</v>
      </c>
      <c r="G10" s="236">
        <v>142</v>
      </c>
      <c r="H10" s="236">
        <v>122</v>
      </c>
    </row>
    <row r="11" spans="1:8" x14ac:dyDescent="0.15">
      <c r="A11" s="241"/>
      <c r="B11" s="236"/>
      <c r="C11" s="236"/>
      <c r="D11" s="236"/>
      <c r="E11" s="237"/>
      <c r="F11" s="236"/>
      <c r="G11" s="236"/>
      <c r="H11" s="236"/>
    </row>
    <row r="12" spans="1:8" x14ac:dyDescent="0.15">
      <c r="A12" s="241">
        <v>1</v>
      </c>
      <c r="B12" s="236">
        <f>C12+D12</f>
        <v>308</v>
      </c>
      <c r="C12" s="236">
        <v>151</v>
      </c>
      <c r="D12" s="236">
        <v>157</v>
      </c>
      <c r="E12" s="237">
        <v>21</v>
      </c>
      <c r="F12" s="236">
        <f>G12+H12</f>
        <v>332</v>
      </c>
      <c r="G12" s="236">
        <v>192</v>
      </c>
      <c r="H12" s="236">
        <v>140</v>
      </c>
    </row>
    <row r="13" spans="1:8" x14ac:dyDescent="0.15">
      <c r="A13" s="241"/>
      <c r="B13" s="236"/>
      <c r="C13" s="236"/>
      <c r="D13" s="236"/>
      <c r="E13" s="237"/>
      <c r="F13" s="236"/>
      <c r="G13" s="236"/>
      <c r="H13" s="236"/>
    </row>
    <row r="14" spans="1:8" x14ac:dyDescent="0.15">
      <c r="A14" s="241">
        <v>2</v>
      </c>
      <c r="B14" s="236">
        <f t="shared" ref="B14" si="0">C14+D14</f>
        <v>304</v>
      </c>
      <c r="C14" s="236">
        <v>158</v>
      </c>
      <c r="D14" s="236">
        <v>146</v>
      </c>
      <c r="E14" s="237">
        <v>22</v>
      </c>
      <c r="F14" s="236">
        <f t="shared" ref="F14" si="1">G14+H14</f>
        <v>314</v>
      </c>
      <c r="G14" s="236">
        <v>169</v>
      </c>
      <c r="H14" s="236">
        <v>145</v>
      </c>
    </row>
    <row r="15" spans="1:8" x14ac:dyDescent="0.15">
      <c r="A15" s="241"/>
      <c r="B15" s="236"/>
      <c r="C15" s="236"/>
      <c r="D15" s="236"/>
      <c r="E15" s="237"/>
      <c r="F15" s="236"/>
      <c r="G15" s="236"/>
      <c r="H15" s="236"/>
    </row>
    <row r="16" spans="1:8" x14ac:dyDescent="0.15">
      <c r="A16" s="241">
        <v>3</v>
      </c>
      <c r="B16" s="236">
        <f t="shared" ref="B16" si="2">C16+D16</f>
        <v>337</v>
      </c>
      <c r="C16" s="236">
        <v>184</v>
      </c>
      <c r="D16" s="236">
        <v>153</v>
      </c>
      <c r="E16" s="237">
        <v>23</v>
      </c>
      <c r="F16" s="236">
        <f t="shared" ref="F16" si="3">G16+H16</f>
        <v>350</v>
      </c>
      <c r="G16" s="236">
        <v>191</v>
      </c>
      <c r="H16" s="236">
        <v>159</v>
      </c>
    </row>
    <row r="17" spans="1:8" x14ac:dyDescent="0.15">
      <c r="A17" s="241"/>
      <c r="B17" s="236"/>
      <c r="C17" s="236"/>
      <c r="D17" s="236"/>
      <c r="E17" s="237"/>
      <c r="F17" s="236"/>
      <c r="G17" s="236"/>
      <c r="H17" s="236"/>
    </row>
    <row r="18" spans="1:8" x14ac:dyDescent="0.15">
      <c r="A18" s="241">
        <v>4</v>
      </c>
      <c r="B18" s="236">
        <f>C18+D18</f>
        <v>358</v>
      </c>
      <c r="C18" s="236">
        <v>186</v>
      </c>
      <c r="D18" s="236">
        <v>172</v>
      </c>
      <c r="E18" s="237">
        <v>24</v>
      </c>
      <c r="F18" s="236">
        <f>G18+H18</f>
        <v>339</v>
      </c>
      <c r="G18" s="236">
        <v>184</v>
      </c>
      <c r="H18" s="236">
        <v>155</v>
      </c>
    </row>
    <row r="19" spans="1:8" x14ac:dyDescent="0.15">
      <c r="A19" s="241"/>
      <c r="B19" s="236"/>
      <c r="C19" s="236"/>
      <c r="D19" s="236"/>
      <c r="E19" s="237"/>
      <c r="F19" s="236"/>
      <c r="G19" s="236"/>
      <c r="H19" s="236"/>
    </row>
    <row r="20" spans="1:8" x14ac:dyDescent="0.15">
      <c r="A20" s="227" t="s">
        <v>50</v>
      </c>
      <c r="B20" s="235">
        <f>SUM(B22:B31)</f>
        <v>1871</v>
      </c>
      <c r="C20" s="235">
        <f>SUM(C22:C31)</f>
        <v>964</v>
      </c>
      <c r="D20" s="235">
        <f>SUM(D22:D31)</f>
        <v>907</v>
      </c>
      <c r="E20" s="245" t="s">
        <v>51</v>
      </c>
      <c r="F20" s="235">
        <f>SUM(F22:F31)</f>
        <v>1994</v>
      </c>
      <c r="G20" s="235">
        <f>SUM(G22:G31)</f>
        <v>1097</v>
      </c>
      <c r="H20" s="235">
        <f>SUM(H22:H31)</f>
        <v>897</v>
      </c>
    </row>
    <row r="21" spans="1:8" x14ac:dyDescent="0.15">
      <c r="A21" s="247"/>
      <c r="B21" s="240"/>
      <c r="C21" s="240"/>
      <c r="D21" s="240"/>
      <c r="E21" s="246"/>
      <c r="F21" s="240"/>
      <c r="G21" s="240"/>
      <c r="H21" s="240"/>
    </row>
    <row r="22" spans="1:8" x14ac:dyDescent="0.15">
      <c r="A22" s="241">
        <v>5</v>
      </c>
      <c r="B22" s="236">
        <f>C22+D22</f>
        <v>369</v>
      </c>
      <c r="C22" s="236">
        <v>201</v>
      </c>
      <c r="D22" s="236">
        <v>168</v>
      </c>
      <c r="E22" s="237">
        <v>25</v>
      </c>
      <c r="F22" s="236">
        <f>G22+H22</f>
        <v>385</v>
      </c>
      <c r="G22" s="236">
        <v>216</v>
      </c>
      <c r="H22" s="236">
        <v>169</v>
      </c>
    </row>
    <row r="23" spans="1:8" x14ac:dyDescent="0.15">
      <c r="A23" s="241"/>
      <c r="B23" s="236"/>
      <c r="C23" s="236"/>
      <c r="D23" s="236"/>
      <c r="E23" s="237"/>
      <c r="F23" s="236"/>
      <c r="G23" s="236"/>
      <c r="H23" s="236"/>
    </row>
    <row r="24" spans="1:8" x14ac:dyDescent="0.15">
      <c r="A24" s="241">
        <v>6</v>
      </c>
      <c r="B24" s="236">
        <f>C24+D24</f>
        <v>348</v>
      </c>
      <c r="C24" s="236">
        <v>177</v>
      </c>
      <c r="D24" s="236">
        <v>171</v>
      </c>
      <c r="E24" s="237">
        <v>26</v>
      </c>
      <c r="F24" s="236">
        <f>G24+H24</f>
        <v>414</v>
      </c>
      <c r="G24" s="236">
        <v>224</v>
      </c>
      <c r="H24" s="236">
        <v>190</v>
      </c>
    </row>
    <row r="25" spans="1:8" x14ac:dyDescent="0.15">
      <c r="A25" s="241"/>
      <c r="B25" s="236"/>
      <c r="C25" s="236"/>
      <c r="D25" s="236"/>
      <c r="E25" s="237"/>
      <c r="F25" s="236"/>
      <c r="G25" s="236"/>
      <c r="H25" s="236"/>
    </row>
    <row r="26" spans="1:8" x14ac:dyDescent="0.15">
      <c r="A26" s="241">
        <v>7</v>
      </c>
      <c r="B26" s="236">
        <f t="shared" ref="B26" si="4">C26+D26</f>
        <v>385</v>
      </c>
      <c r="C26" s="236">
        <v>195</v>
      </c>
      <c r="D26" s="236">
        <v>190</v>
      </c>
      <c r="E26" s="237">
        <v>27</v>
      </c>
      <c r="F26" s="236">
        <f t="shared" ref="F26" si="5">G26+H26</f>
        <v>393</v>
      </c>
      <c r="G26" s="236">
        <v>219</v>
      </c>
      <c r="H26" s="236">
        <v>174</v>
      </c>
    </row>
    <row r="27" spans="1:8" x14ac:dyDescent="0.15">
      <c r="A27" s="241"/>
      <c r="B27" s="236"/>
      <c r="C27" s="236"/>
      <c r="D27" s="236"/>
      <c r="E27" s="237"/>
      <c r="F27" s="236"/>
      <c r="G27" s="236"/>
      <c r="H27" s="236"/>
    </row>
    <row r="28" spans="1:8" x14ac:dyDescent="0.15">
      <c r="A28" s="241">
        <v>8</v>
      </c>
      <c r="B28" s="236">
        <f t="shared" ref="B28" si="6">C28+D28</f>
        <v>370</v>
      </c>
      <c r="C28" s="236">
        <v>197</v>
      </c>
      <c r="D28" s="236">
        <v>173</v>
      </c>
      <c r="E28" s="237">
        <v>28</v>
      </c>
      <c r="F28" s="236">
        <f t="shared" ref="F28" si="7">G28+H28</f>
        <v>409</v>
      </c>
      <c r="G28" s="236">
        <v>221</v>
      </c>
      <c r="H28" s="236">
        <v>188</v>
      </c>
    </row>
    <row r="29" spans="1:8" x14ac:dyDescent="0.15">
      <c r="A29" s="241"/>
      <c r="B29" s="236"/>
      <c r="C29" s="236"/>
      <c r="D29" s="236"/>
      <c r="E29" s="237"/>
      <c r="F29" s="236"/>
      <c r="G29" s="236"/>
      <c r="H29" s="236"/>
    </row>
    <row r="30" spans="1:8" x14ac:dyDescent="0.15">
      <c r="A30" s="241">
        <v>9</v>
      </c>
      <c r="B30" s="236">
        <f>C30+D30</f>
        <v>399</v>
      </c>
      <c r="C30" s="236">
        <v>194</v>
      </c>
      <c r="D30" s="236">
        <v>205</v>
      </c>
      <c r="E30" s="237">
        <v>29</v>
      </c>
      <c r="F30" s="236">
        <f>G30+H30</f>
        <v>393</v>
      </c>
      <c r="G30" s="236">
        <v>217</v>
      </c>
      <c r="H30" s="236">
        <v>176</v>
      </c>
    </row>
    <row r="31" spans="1:8" x14ac:dyDescent="0.15">
      <c r="A31" s="241"/>
      <c r="B31" s="236"/>
      <c r="C31" s="236"/>
      <c r="D31" s="236"/>
      <c r="E31" s="237"/>
      <c r="F31" s="236"/>
      <c r="G31" s="236"/>
      <c r="H31" s="236"/>
    </row>
    <row r="32" spans="1:8" x14ac:dyDescent="0.15">
      <c r="A32" s="227" t="s">
        <v>52</v>
      </c>
      <c r="B32" s="235">
        <f>SUM(B34:B43)</f>
        <v>2183</v>
      </c>
      <c r="C32" s="235">
        <f>SUM(C34:C43)</f>
        <v>1124</v>
      </c>
      <c r="D32" s="235">
        <f>SUM(D34:D43)</f>
        <v>1059</v>
      </c>
      <c r="E32" s="245" t="s">
        <v>53</v>
      </c>
      <c r="F32" s="235">
        <f>SUM(F34:F43)</f>
        <v>2030</v>
      </c>
      <c r="G32" s="235">
        <f>SUM(G34:G43)</f>
        <v>1051</v>
      </c>
      <c r="H32" s="235">
        <f>SUM(H34:H43)</f>
        <v>979</v>
      </c>
    </row>
    <row r="33" spans="1:8" x14ac:dyDescent="0.15">
      <c r="A33" s="247"/>
      <c r="B33" s="240"/>
      <c r="C33" s="240"/>
      <c r="D33" s="240"/>
      <c r="E33" s="246"/>
      <c r="F33" s="240"/>
      <c r="G33" s="240"/>
      <c r="H33" s="240"/>
    </row>
    <row r="34" spans="1:8" x14ac:dyDescent="0.15">
      <c r="A34" s="241">
        <v>10</v>
      </c>
      <c r="B34" s="236">
        <f>C34+D34</f>
        <v>399</v>
      </c>
      <c r="C34" s="236">
        <v>194</v>
      </c>
      <c r="D34" s="236">
        <v>205</v>
      </c>
      <c r="E34" s="237">
        <v>30</v>
      </c>
      <c r="F34" s="236">
        <f>G34+H34</f>
        <v>404</v>
      </c>
      <c r="G34" s="236">
        <v>226</v>
      </c>
      <c r="H34" s="236">
        <v>178</v>
      </c>
    </row>
    <row r="35" spans="1:8" x14ac:dyDescent="0.15">
      <c r="A35" s="241"/>
      <c r="B35" s="236"/>
      <c r="C35" s="236"/>
      <c r="D35" s="236"/>
      <c r="E35" s="237"/>
      <c r="F35" s="236"/>
      <c r="G35" s="236"/>
      <c r="H35" s="236"/>
    </row>
    <row r="36" spans="1:8" x14ac:dyDescent="0.15">
      <c r="A36" s="241">
        <v>11</v>
      </c>
      <c r="B36" s="236">
        <f>C36+D36</f>
        <v>450</v>
      </c>
      <c r="C36" s="236">
        <v>242</v>
      </c>
      <c r="D36" s="236">
        <v>208</v>
      </c>
      <c r="E36" s="237">
        <v>31</v>
      </c>
      <c r="F36" s="236">
        <f>G36+H36</f>
        <v>423</v>
      </c>
      <c r="G36" s="236">
        <v>230</v>
      </c>
      <c r="H36" s="236">
        <v>193</v>
      </c>
    </row>
    <row r="37" spans="1:8" x14ac:dyDescent="0.15">
      <c r="A37" s="241"/>
      <c r="B37" s="236"/>
      <c r="C37" s="236"/>
      <c r="D37" s="236"/>
      <c r="E37" s="237"/>
      <c r="F37" s="236"/>
      <c r="G37" s="236"/>
      <c r="H37" s="236"/>
    </row>
    <row r="38" spans="1:8" x14ac:dyDescent="0.15">
      <c r="A38" s="241">
        <v>12</v>
      </c>
      <c r="B38" s="236">
        <f t="shared" ref="B38" si="8">C38+D38</f>
        <v>449</v>
      </c>
      <c r="C38" s="236">
        <v>233</v>
      </c>
      <c r="D38" s="236">
        <v>216</v>
      </c>
      <c r="E38" s="237">
        <v>32</v>
      </c>
      <c r="F38" s="236">
        <f t="shared" ref="F38" si="9">G38+H38</f>
        <v>397</v>
      </c>
      <c r="G38" s="236">
        <v>193</v>
      </c>
      <c r="H38" s="236">
        <v>204</v>
      </c>
    </row>
    <row r="39" spans="1:8" x14ac:dyDescent="0.15">
      <c r="A39" s="241"/>
      <c r="B39" s="236"/>
      <c r="C39" s="236"/>
      <c r="D39" s="236"/>
      <c r="E39" s="237"/>
      <c r="F39" s="236"/>
      <c r="G39" s="236"/>
      <c r="H39" s="236"/>
    </row>
    <row r="40" spans="1:8" x14ac:dyDescent="0.15">
      <c r="A40" s="241">
        <v>13</v>
      </c>
      <c r="B40" s="236">
        <f t="shared" ref="B40" si="10">C40+D40</f>
        <v>444</v>
      </c>
      <c r="C40" s="236">
        <v>232</v>
      </c>
      <c r="D40" s="236">
        <v>212</v>
      </c>
      <c r="E40" s="237">
        <v>33</v>
      </c>
      <c r="F40" s="236">
        <f t="shared" ref="F40" si="11">G40+H40</f>
        <v>392</v>
      </c>
      <c r="G40" s="236">
        <v>206</v>
      </c>
      <c r="H40" s="236">
        <v>186</v>
      </c>
    </row>
    <row r="41" spans="1:8" x14ac:dyDescent="0.15">
      <c r="A41" s="241"/>
      <c r="B41" s="236"/>
      <c r="C41" s="236"/>
      <c r="D41" s="236"/>
      <c r="E41" s="237"/>
      <c r="F41" s="236"/>
      <c r="G41" s="236"/>
      <c r="H41" s="236"/>
    </row>
    <row r="42" spans="1:8" x14ac:dyDescent="0.15">
      <c r="A42" s="241">
        <v>14</v>
      </c>
      <c r="B42" s="236">
        <f>C42+D42</f>
        <v>441</v>
      </c>
      <c r="C42" s="236">
        <v>223</v>
      </c>
      <c r="D42" s="236">
        <v>218</v>
      </c>
      <c r="E42" s="237">
        <v>34</v>
      </c>
      <c r="F42" s="236">
        <f>G42+H42</f>
        <v>414</v>
      </c>
      <c r="G42" s="236">
        <v>196</v>
      </c>
      <c r="H42" s="236">
        <v>218</v>
      </c>
    </row>
    <row r="43" spans="1:8" x14ac:dyDescent="0.15">
      <c r="A43" s="241"/>
      <c r="B43" s="236"/>
      <c r="C43" s="236"/>
      <c r="D43" s="236"/>
      <c r="E43" s="237"/>
      <c r="F43" s="236"/>
      <c r="G43" s="236"/>
      <c r="H43" s="236"/>
    </row>
    <row r="44" spans="1:8" x14ac:dyDescent="0.15">
      <c r="A44" s="227" t="s">
        <v>54</v>
      </c>
      <c r="B44" s="235">
        <f>SUM(B46:B55)</f>
        <v>2064</v>
      </c>
      <c r="C44" s="235">
        <f>SUM(C46:C55)</f>
        <v>1071</v>
      </c>
      <c r="D44" s="235">
        <f>SUM(D46:D55)</f>
        <v>993</v>
      </c>
      <c r="E44" s="245" t="s">
        <v>55</v>
      </c>
      <c r="F44" s="235">
        <f>SUM(F46:F55)</f>
        <v>2283</v>
      </c>
      <c r="G44" s="235">
        <f>SUM(G46:G55)</f>
        <v>1155</v>
      </c>
      <c r="H44" s="235">
        <f>SUM(H46:H55)</f>
        <v>1128</v>
      </c>
    </row>
    <row r="45" spans="1:8" x14ac:dyDescent="0.15">
      <c r="A45" s="247"/>
      <c r="B45" s="240"/>
      <c r="C45" s="240"/>
      <c r="D45" s="240"/>
      <c r="E45" s="246"/>
      <c r="F45" s="240"/>
      <c r="G45" s="240"/>
      <c r="H45" s="240"/>
    </row>
    <row r="46" spans="1:8" x14ac:dyDescent="0.15">
      <c r="A46" s="241">
        <v>15</v>
      </c>
      <c r="B46" s="236">
        <f>C46+D46</f>
        <v>455</v>
      </c>
      <c r="C46" s="236">
        <v>234</v>
      </c>
      <c r="D46" s="236">
        <v>221</v>
      </c>
      <c r="E46" s="237">
        <v>35</v>
      </c>
      <c r="F46" s="236">
        <f>G46+H46</f>
        <v>453</v>
      </c>
      <c r="G46" s="236">
        <v>230</v>
      </c>
      <c r="H46" s="236">
        <v>223</v>
      </c>
    </row>
    <row r="47" spans="1:8" x14ac:dyDescent="0.15">
      <c r="A47" s="241"/>
      <c r="B47" s="236"/>
      <c r="C47" s="236"/>
      <c r="D47" s="236"/>
      <c r="E47" s="237"/>
      <c r="F47" s="236"/>
      <c r="G47" s="236"/>
      <c r="H47" s="236"/>
    </row>
    <row r="48" spans="1:8" x14ac:dyDescent="0.15">
      <c r="A48" s="241">
        <v>16</v>
      </c>
      <c r="B48" s="236">
        <f>C48+D48</f>
        <v>463</v>
      </c>
      <c r="C48" s="236">
        <v>234</v>
      </c>
      <c r="D48" s="236">
        <v>229</v>
      </c>
      <c r="E48" s="237">
        <v>36</v>
      </c>
      <c r="F48" s="236">
        <f>G48+H48</f>
        <v>438</v>
      </c>
      <c r="G48" s="236">
        <v>210</v>
      </c>
      <c r="H48" s="236">
        <v>228</v>
      </c>
    </row>
    <row r="49" spans="1:8" x14ac:dyDescent="0.15">
      <c r="A49" s="241"/>
      <c r="B49" s="236"/>
      <c r="C49" s="236"/>
      <c r="D49" s="236"/>
      <c r="E49" s="237"/>
      <c r="F49" s="236"/>
      <c r="G49" s="236"/>
      <c r="H49" s="236"/>
    </row>
    <row r="50" spans="1:8" x14ac:dyDescent="0.15">
      <c r="A50" s="241">
        <v>17</v>
      </c>
      <c r="B50" s="236">
        <f t="shared" ref="B50" si="12">C50+D50</f>
        <v>457</v>
      </c>
      <c r="C50" s="236">
        <v>243</v>
      </c>
      <c r="D50" s="236">
        <v>214</v>
      </c>
      <c r="E50" s="237">
        <v>37</v>
      </c>
      <c r="F50" s="236">
        <f t="shared" ref="F50" si="13">G50+H50</f>
        <v>455</v>
      </c>
      <c r="G50" s="236">
        <v>242</v>
      </c>
      <c r="H50" s="236">
        <v>213</v>
      </c>
    </row>
    <row r="51" spans="1:8" x14ac:dyDescent="0.15">
      <c r="A51" s="241"/>
      <c r="B51" s="236"/>
      <c r="C51" s="236"/>
      <c r="D51" s="236"/>
      <c r="E51" s="237"/>
      <c r="F51" s="236"/>
      <c r="G51" s="236"/>
      <c r="H51" s="236"/>
    </row>
    <row r="52" spans="1:8" x14ac:dyDescent="0.15">
      <c r="A52" s="241">
        <v>18</v>
      </c>
      <c r="B52" s="236">
        <f t="shared" ref="B52" si="14">C52+D52</f>
        <v>389</v>
      </c>
      <c r="C52" s="236">
        <v>200</v>
      </c>
      <c r="D52" s="236">
        <v>189</v>
      </c>
      <c r="E52" s="237">
        <v>38</v>
      </c>
      <c r="F52" s="236">
        <f t="shared" ref="F52" si="15">G52+H52</f>
        <v>466</v>
      </c>
      <c r="G52" s="236">
        <v>234</v>
      </c>
      <c r="H52" s="236">
        <v>232</v>
      </c>
    </row>
    <row r="53" spans="1:8" x14ac:dyDescent="0.15">
      <c r="A53" s="241"/>
      <c r="B53" s="236"/>
      <c r="C53" s="236"/>
      <c r="D53" s="236"/>
      <c r="E53" s="237"/>
      <c r="F53" s="236"/>
      <c r="G53" s="236"/>
      <c r="H53" s="236"/>
    </row>
    <row r="54" spans="1:8" x14ac:dyDescent="0.15">
      <c r="A54" s="241">
        <v>19</v>
      </c>
      <c r="B54" s="243">
        <f>C54+D54</f>
        <v>300</v>
      </c>
      <c r="C54" s="239">
        <v>160</v>
      </c>
      <c r="D54" s="239">
        <v>140</v>
      </c>
      <c r="E54" s="237">
        <v>39</v>
      </c>
      <c r="F54" s="239">
        <f>G54+H54</f>
        <v>471</v>
      </c>
      <c r="G54" s="239">
        <v>239</v>
      </c>
      <c r="H54" s="239">
        <v>232</v>
      </c>
    </row>
    <row r="55" spans="1:8" x14ac:dyDescent="0.15">
      <c r="A55" s="242"/>
      <c r="B55" s="244"/>
      <c r="C55" s="240"/>
      <c r="D55" s="240"/>
      <c r="E55" s="238"/>
      <c r="F55" s="240"/>
      <c r="G55" s="240"/>
      <c r="H55" s="240"/>
    </row>
    <row r="56" spans="1:8" x14ac:dyDescent="0.15">
      <c r="A56" s="6" t="s">
        <v>56</v>
      </c>
      <c r="B56" s="6"/>
      <c r="C56" s="57"/>
      <c r="D56" s="57"/>
      <c r="E56" s="57"/>
      <c r="F56" s="57"/>
      <c r="G56" s="57"/>
      <c r="H56" s="57"/>
    </row>
    <row r="60" spans="1:8" ht="17.25" customHeight="1" x14ac:dyDescent="0.15">
      <c r="A60" s="5" t="s">
        <v>57</v>
      </c>
    </row>
    <row r="62" spans="1:8" x14ac:dyDescent="0.15">
      <c r="A62" s="6" t="s">
        <v>45</v>
      </c>
      <c r="B62" s="6"/>
      <c r="C62" s="57"/>
      <c r="D62" s="57"/>
      <c r="E62" s="57"/>
      <c r="F62" s="57"/>
      <c r="G62" s="57" t="s">
        <v>276</v>
      </c>
      <c r="H62" s="57"/>
    </row>
    <row r="63" spans="1:8" x14ac:dyDescent="0.15">
      <c r="A63" s="248" t="s">
        <v>46</v>
      </c>
      <c r="B63" s="249" t="s">
        <v>47</v>
      </c>
      <c r="C63" s="251" t="s">
        <v>36</v>
      </c>
      <c r="D63" s="251" t="s">
        <v>37</v>
      </c>
      <c r="E63" s="251" t="s">
        <v>46</v>
      </c>
      <c r="F63" s="251" t="s">
        <v>47</v>
      </c>
      <c r="G63" s="251" t="s">
        <v>36</v>
      </c>
      <c r="H63" s="252" t="s">
        <v>37</v>
      </c>
    </row>
    <row r="64" spans="1:8" x14ac:dyDescent="0.15">
      <c r="A64" s="242"/>
      <c r="B64" s="250"/>
      <c r="C64" s="238"/>
      <c r="D64" s="238"/>
      <c r="E64" s="238"/>
      <c r="F64" s="238"/>
      <c r="G64" s="238"/>
      <c r="H64" s="253"/>
    </row>
    <row r="65" spans="1:8" x14ac:dyDescent="0.15">
      <c r="A65" s="227" t="s">
        <v>58</v>
      </c>
      <c r="B65" s="254">
        <f>SUM(B67:B76)</f>
        <v>2982</v>
      </c>
      <c r="C65" s="235">
        <f t="shared" ref="C65:D65" si="16">SUM(C67:C76)</f>
        <v>1483</v>
      </c>
      <c r="D65" s="235">
        <f t="shared" si="16"/>
        <v>1499</v>
      </c>
      <c r="E65" s="245" t="s">
        <v>59</v>
      </c>
      <c r="F65" s="235">
        <f>SUM(F67:F76)</f>
        <v>2985</v>
      </c>
      <c r="G65" s="235">
        <f t="shared" ref="G65:H65" si="17">SUM(G67:G76)</f>
        <v>1425</v>
      </c>
      <c r="H65" s="235">
        <f t="shared" si="17"/>
        <v>1560</v>
      </c>
    </row>
    <row r="66" spans="1:8" x14ac:dyDescent="0.15">
      <c r="A66" s="247"/>
      <c r="B66" s="255"/>
      <c r="C66" s="240"/>
      <c r="D66" s="240"/>
      <c r="E66" s="246"/>
      <c r="F66" s="240"/>
      <c r="G66" s="240"/>
      <c r="H66" s="240"/>
    </row>
    <row r="67" spans="1:8" x14ac:dyDescent="0.15">
      <c r="A67" s="241">
        <v>40</v>
      </c>
      <c r="B67" s="256">
        <f>C67+D67</f>
        <v>500</v>
      </c>
      <c r="C67" s="236">
        <v>242</v>
      </c>
      <c r="D67" s="236">
        <v>258</v>
      </c>
      <c r="E67" s="237">
        <v>60</v>
      </c>
      <c r="F67" s="236">
        <f>G67+H67</f>
        <v>560</v>
      </c>
      <c r="G67" s="236">
        <v>277</v>
      </c>
      <c r="H67" s="236">
        <v>283</v>
      </c>
    </row>
    <row r="68" spans="1:8" x14ac:dyDescent="0.15">
      <c r="A68" s="241"/>
      <c r="B68" s="256"/>
      <c r="C68" s="236"/>
      <c r="D68" s="236"/>
      <c r="E68" s="237"/>
      <c r="F68" s="236"/>
      <c r="G68" s="236"/>
      <c r="H68" s="236"/>
    </row>
    <row r="69" spans="1:8" x14ac:dyDescent="0.15">
      <c r="A69" s="241">
        <v>41</v>
      </c>
      <c r="B69" s="256">
        <f t="shared" ref="B69" si="18">C69+D69</f>
        <v>558</v>
      </c>
      <c r="C69" s="236">
        <v>275</v>
      </c>
      <c r="D69" s="236">
        <v>283</v>
      </c>
      <c r="E69" s="237">
        <v>61</v>
      </c>
      <c r="F69" s="236">
        <f t="shared" ref="F69" si="19">G69+H69</f>
        <v>619</v>
      </c>
      <c r="G69" s="236">
        <v>274</v>
      </c>
      <c r="H69" s="236">
        <v>345</v>
      </c>
    </row>
    <row r="70" spans="1:8" x14ac:dyDescent="0.15">
      <c r="A70" s="241"/>
      <c r="B70" s="256"/>
      <c r="C70" s="236"/>
      <c r="D70" s="236"/>
      <c r="E70" s="237"/>
      <c r="F70" s="236"/>
      <c r="G70" s="236"/>
      <c r="H70" s="236"/>
    </row>
    <row r="71" spans="1:8" x14ac:dyDescent="0.15">
      <c r="A71" s="241">
        <v>42</v>
      </c>
      <c r="B71" s="256">
        <f t="shared" ref="B71" si="20">C71+D71</f>
        <v>600</v>
      </c>
      <c r="C71" s="236">
        <v>296</v>
      </c>
      <c r="D71" s="236">
        <v>304</v>
      </c>
      <c r="E71" s="237">
        <v>62</v>
      </c>
      <c r="F71" s="236">
        <f t="shared" ref="F71" si="21">G71+H71</f>
        <v>628</v>
      </c>
      <c r="G71" s="236">
        <v>313</v>
      </c>
      <c r="H71" s="236">
        <v>315</v>
      </c>
    </row>
    <row r="72" spans="1:8" x14ac:dyDescent="0.15">
      <c r="A72" s="241"/>
      <c r="B72" s="256"/>
      <c r="C72" s="236"/>
      <c r="D72" s="236"/>
      <c r="E72" s="237"/>
      <c r="F72" s="236"/>
      <c r="G72" s="236"/>
      <c r="H72" s="236"/>
    </row>
    <row r="73" spans="1:8" x14ac:dyDescent="0.15">
      <c r="A73" s="241">
        <v>43</v>
      </c>
      <c r="B73" s="256">
        <f t="shared" ref="B73" si="22">C73+D73</f>
        <v>652</v>
      </c>
      <c r="C73" s="236">
        <v>316</v>
      </c>
      <c r="D73" s="236">
        <v>336</v>
      </c>
      <c r="E73" s="237">
        <v>63</v>
      </c>
      <c r="F73" s="236">
        <f t="shared" ref="F73" si="23">G73+H73</f>
        <v>565</v>
      </c>
      <c r="G73" s="236">
        <v>258</v>
      </c>
      <c r="H73" s="236">
        <v>307</v>
      </c>
    </row>
    <row r="74" spans="1:8" x14ac:dyDescent="0.15">
      <c r="A74" s="241"/>
      <c r="B74" s="256"/>
      <c r="C74" s="236"/>
      <c r="D74" s="236"/>
      <c r="E74" s="237"/>
      <c r="F74" s="236"/>
      <c r="G74" s="236"/>
      <c r="H74" s="236"/>
    </row>
    <row r="75" spans="1:8" x14ac:dyDescent="0.15">
      <c r="A75" s="241">
        <v>44</v>
      </c>
      <c r="B75" s="256">
        <f t="shared" ref="B75" si="24">C75+D75</f>
        <v>672</v>
      </c>
      <c r="C75" s="236">
        <v>354</v>
      </c>
      <c r="D75" s="236">
        <v>318</v>
      </c>
      <c r="E75" s="237">
        <v>64</v>
      </c>
      <c r="F75" s="236">
        <f t="shared" ref="F75" si="25">G75+H75</f>
        <v>613</v>
      </c>
      <c r="G75" s="236">
        <v>303</v>
      </c>
      <c r="H75" s="236">
        <v>310</v>
      </c>
    </row>
    <row r="76" spans="1:8" x14ac:dyDescent="0.15">
      <c r="A76" s="241"/>
      <c r="B76" s="256"/>
      <c r="C76" s="236"/>
      <c r="D76" s="236"/>
      <c r="E76" s="237"/>
      <c r="F76" s="236"/>
      <c r="G76" s="236"/>
      <c r="H76" s="236"/>
    </row>
    <row r="77" spans="1:8" x14ac:dyDescent="0.15">
      <c r="A77" s="227" t="s">
        <v>60</v>
      </c>
      <c r="B77" s="254">
        <f>SUM(B79:B88)</f>
        <v>3831</v>
      </c>
      <c r="C77" s="235">
        <f t="shared" ref="C77:D77" si="26">SUM(C79:C88)</f>
        <v>1919</v>
      </c>
      <c r="D77" s="235">
        <f t="shared" si="26"/>
        <v>1912</v>
      </c>
      <c r="E77" s="245" t="s">
        <v>61</v>
      </c>
      <c r="F77" s="235">
        <f>SUM(F79:F88)</f>
        <v>3538</v>
      </c>
      <c r="G77" s="235">
        <f t="shared" ref="G77:H77" si="27">SUM(G79:G88)</f>
        <v>1675</v>
      </c>
      <c r="H77" s="235">
        <f t="shared" si="27"/>
        <v>1863</v>
      </c>
    </row>
    <row r="78" spans="1:8" x14ac:dyDescent="0.15">
      <c r="A78" s="247"/>
      <c r="B78" s="255"/>
      <c r="C78" s="240"/>
      <c r="D78" s="240"/>
      <c r="E78" s="246"/>
      <c r="F78" s="240"/>
      <c r="G78" s="240"/>
      <c r="H78" s="240"/>
    </row>
    <row r="79" spans="1:8" x14ac:dyDescent="0.15">
      <c r="A79" s="241">
        <v>45</v>
      </c>
      <c r="B79" s="256">
        <f>C79+D79</f>
        <v>734</v>
      </c>
      <c r="C79" s="236">
        <v>364</v>
      </c>
      <c r="D79" s="236">
        <v>370</v>
      </c>
      <c r="E79" s="237">
        <v>65</v>
      </c>
      <c r="F79" s="236">
        <f>G79+H79</f>
        <v>596</v>
      </c>
      <c r="G79" s="236">
        <v>285</v>
      </c>
      <c r="H79" s="236">
        <v>311</v>
      </c>
    </row>
    <row r="80" spans="1:8" x14ac:dyDescent="0.15">
      <c r="A80" s="241"/>
      <c r="B80" s="256"/>
      <c r="C80" s="236"/>
      <c r="D80" s="236"/>
      <c r="E80" s="237"/>
      <c r="F80" s="236"/>
      <c r="G80" s="236"/>
      <c r="H80" s="236"/>
    </row>
    <row r="81" spans="1:8" x14ac:dyDescent="0.15">
      <c r="A81" s="241">
        <v>46</v>
      </c>
      <c r="B81" s="256">
        <f t="shared" ref="B81" si="28">C81+D81</f>
        <v>770</v>
      </c>
      <c r="C81" s="236">
        <v>375</v>
      </c>
      <c r="D81" s="236">
        <v>395</v>
      </c>
      <c r="E81" s="237">
        <v>66</v>
      </c>
      <c r="F81" s="236">
        <f t="shared" ref="F81" si="29">G81+H81</f>
        <v>591</v>
      </c>
      <c r="G81" s="236">
        <v>265</v>
      </c>
      <c r="H81" s="236">
        <v>326</v>
      </c>
    </row>
    <row r="82" spans="1:8" x14ac:dyDescent="0.15">
      <c r="A82" s="241"/>
      <c r="B82" s="256"/>
      <c r="C82" s="236"/>
      <c r="D82" s="236"/>
      <c r="E82" s="237"/>
      <c r="F82" s="236"/>
      <c r="G82" s="236"/>
      <c r="H82" s="236"/>
    </row>
    <row r="83" spans="1:8" x14ac:dyDescent="0.15">
      <c r="A83" s="241">
        <v>47</v>
      </c>
      <c r="B83" s="256">
        <f t="shared" ref="B83" si="30">C83+D83</f>
        <v>778</v>
      </c>
      <c r="C83" s="236">
        <v>413</v>
      </c>
      <c r="D83" s="236">
        <v>365</v>
      </c>
      <c r="E83" s="237">
        <v>67</v>
      </c>
      <c r="F83" s="236">
        <f t="shared" ref="F83" si="31">G83+H83</f>
        <v>732</v>
      </c>
      <c r="G83" s="236">
        <v>356</v>
      </c>
      <c r="H83" s="236">
        <v>376</v>
      </c>
    </row>
    <row r="84" spans="1:8" x14ac:dyDescent="0.15">
      <c r="A84" s="241"/>
      <c r="B84" s="256"/>
      <c r="C84" s="236"/>
      <c r="D84" s="236"/>
      <c r="E84" s="237"/>
      <c r="F84" s="236"/>
      <c r="G84" s="236"/>
      <c r="H84" s="236"/>
    </row>
    <row r="85" spans="1:8" x14ac:dyDescent="0.15">
      <c r="A85" s="241">
        <v>48</v>
      </c>
      <c r="B85" s="256">
        <f t="shared" ref="B85" si="32">C85+D85</f>
        <v>790</v>
      </c>
      <c r="C85" s="236">
        <v>379</v>
      </c>
      <c r="D85" s="236">
        <v>411</v>
      </c>
      <c r="E85" s="237">
        <v>68</v>
      </c>
      <c r="F85" s="236">
        <f t="shared" ref="F85" si="33">G85+H85</f>
        <v>779</v>
      </c>
      <c r="G85" s="236">
        <v>370</v>
      </c>
      <c r="H85" s="236">
        <v>409</v>
      </c>
    </row>
    <row r="86" spans="1:8" x14ac:dyDescent="0.15">
      <c r="A86" s="241"/>
      <c r="B86" s="256"/>
      <c r="C86" s="236"/>
      <c r="D86" s="236"/>
      <c r="E86" s="237"/>
      <c r="F86" s="236"/>
      <c r="G86" s="236"/>
      <c r="H86" s="236"/>
    </row>
    <row r="87" spans="1:8" x14ac:dyDescent="0.15">
      <c r="A87" s="241">
        <v>49</v>
      </c>
      <c r="B87" s="256">
        <f t="shared" ref="B87" si="34">C87+D87</f>
        <v>759</v>
      </c>
      <c r="C87" s="236">
        <v>388</v>
      </c>
      <c r="D87" s="236">
        <v>371</v>
      </c>
      <c r="E87" s="237">
        <v>69</v>
      </c>
      <c r="F87" s="236">
        <f t="shared" ref="F87" si="35">G87+H87</f>
        <v>840</v>
      </c>
      <c r="G87" s="236">
        <v>399</v>
      </c>
      <c r="H87" s="236">
        <v>441</v>
      </c>
    </row>
    <row r="88" spans="1:8" x14ac:dyDescent="0.15">
      <c r="A88" s="241"/>
      <c r="B88" s="256"/>
      <c r="C88" s="236"/>
      <c r="D88" s="236"/>
      <c r="E88" s="237"/>
      <c r="F88" s="236"/>
      <c r="G88" s="236"/>
      <c r="H88" s="236"/>
    </row>
    <row r="89" spans="1:8" x14ac:dyDescent="0.15">
      <c r="A89" s="227" t="s">
        <v>62</v>
      </c>
      <c r="B89" s="254">
        <f>SUM(B91:B100)</f>
        <v>3233</v>
      </c>
      <c r="C89" s="235">
        <f t="shared" ref="C89:D89" si="36">SUM(C91:C100)</f>
        <v>1514</v>
      </c>
      <c r="D89" s="235">
        <f t="shared" si="36"/>
        <v>1719</v>
      </c>
      <c r="E89" s="245" t="s">
        <v>63</v>
      </c>
      <c r="F89" s="235">
        <f>SUM(F91:F100)</f>
        <v>4476</v>
      </c>
      <c r="G89" s="235">
        <f t="shared" ref="G89:H89" si="37">SUM(G91:G100)</f>
        <v>1955</v>
      </c>
      <c r="H89" s="235">
        <f t="shared" si="37"/>
        <v>2521</v>
      </c>
    </row>
    <row r="90" spans="1:8" x14ac:dyDescent="0.15">
      <c r="A90" s="247"/>
      <c r="B90" s="255"/>
      <c r="C90" s="240"/>
      <c r="D90" s="240"/>
      <c r="E90" s="246"/>
      <c r="F90" s="240"/>
      <c r="G90" s="240"/>
      <c r="H90" s="240"/>
    </row>
    <row r="91" spans="1:8" x14ac:dyDescent="0.15">
      <c r="A91" s="241">
        <v>50</v>
      </c>
      <c r="B91" s="256">
        <f>C91+D91</f>
        <v>704</v>
      </c>
      <c r="C91" s="236">
        <v>329</v>
      </c>
      <c r="D91" s="236">
        <v>375</v>
      </c>
      <c r="E91" s="237">
        <v>70</v>
      </c>
      <c r="F91" s="236">
        <f>G91+H91</f>
        <v>926</v>
      </c>
      <c r="G91" s="236">
        <v>418</v>
      </c>
      <c r="H91" s="236">
        <v>508</v>
      </c>
    </row>
    <row r="92" spans="1:8" x14ac:dyDescent="0.15">
      <c r="A92" s="241"/>
      <c r="B92" s="256"/>
      <c r="C92" s="236"/>
      <c r="D92" s="236"/>
      <c r="E92" s="237"/>
      <c r="F92" s="236"/>
      <c r="G92" s="236"/>
      <c r="H92" s="236"/>
    </row>
    <row r="93" spans="1:8" x14ac:dyDescent="0.15">
      <c r="A93" s="241">
        <v>51</v>
      </c>
      <c r="B93" s="256">
        <f t="shared" ref="B93" si="38">C93+D93</f>
        <v>709</v>
      </c>
      <c r="C93" s="236">
        <v>323</v>
      </c>
      <c r="D93" s="236">
        <v>386</v>
      </c>
      <c r="E93" s="237">
        <v>71</v>
      </c>
      <c r="F93" s="236">
        <f t="shared" ref="F93" si="39">G93+H93</f>
        <v>998</v>
      </c>
      <c r="G93" s="236">
        <v>439</v>
      </c>
      <c r="H93" s="236">
        <v>559</v>
      </c>
    </row>
    <row r="94" spans="1:8" x14ac:dyDescent="0.15">
      <c r="A94" s="241"/>
      <c r="B94" s="256"/>
      <c r="C94" s="236"/>
      <c r="D94" s="236"/>
      <c r="E94" s="237"/>
      <c r="F94" s="236"/>
      <c r="G94" s="236"/>
      <c r="H94" s="236"/>
    </row>
    <row r="95" spans="1:8" x14ac:dyDescent="0.15">
      <c r="A95" s="241">
        <v>52</v>
      </c>
      <c r="B95" s="256">
        <f t="shared" ref="B95" si="40">C95+D95</f>
        <v>661</v>
      </c>
      <c r="C95" s="236">
        <v>312</v>
      </c>
      <c r="D95" s="236">
        <v>349</v>
      </c>
      <c r="E95" s="237">
        <v>72</v>
      </c>
      <c r="F95" s="236">
        <f t="shared" ref="F95" si="41">G95+H95</f>
        <v>953</v>
      </c>
      <c r="G95" s="236">
        <v>423</v>
      </c>
      <c r="H95" s="236">
        <v>530</v>
      </c>
    </row>
    <row r="96" spans="1:8" x14ac:dyDescent="0.15">
      <c r="A96" s="241"/>
      <c r="B96" s="256"/>
      <c r="C96" s="236"/>
      <c r="D96" s="236"/>
      <c r="E96" s="237"/>
      <c r="F96" s="236"/>
      <c r="G96" s="236"/>
      <c r="H96" s="236"/>
    </row>
    <row r="97" spans="1:8" x14ac:dyDescent="0.15">
      <c r="A97" s="241">
        <v>53</v>
      </c>
      <c r="B97" s="256">
        <f t="shared" ref="B97" si="42">C97+D97</f>
        <v>655</v>
      </c>
      <c r="C97" s="236">
        <v>317</v>
      </c>
      <c r="D97" s="236">
        <v>338</v>
      </c>
      <c r="E97" s="237">
        <v>73</v>
      </c>
      <c r="F97" s="236">
        <f t="shared" ref="F97" si="43">G97+H97</f>
        <v>963</v>
      </c>
      <c r="G97" s="236">
        <v>405</v>
      </c>
      <c r="H97" s="236">
        <v>558</v>
      </c>
    </row>
    <row r="98" spans="1:8" x14ac:dyDescent="0.15">
      <c r="A98" s="241"/>
      <c r="B98" s="256"/>
      <c r="C98" s="236"/>
      <c r="D98" s="236"/>
      <c r="E98" s="237"/>
      <c r="F98" s="236"/>
      <c r="G98" s="236"/>
      <c r="H98" s="236"/>
    </row>
    <row r="99" spans="1:8" x14ac:dyDescent="0.15">
      <c r="A99" s="241">
        <v>54</v>
      </c>
      <c r="B99" s="256">
        <f t="shared" ref="B99" si="44">C99+D99</f>
        <v>504</v>
      </c>
      <c r="C99" s="236">
        <v>233</v>
      </c>
      <c r="D99" s="236">
        <v>271</v>
      </c>
      <c r="E99" s="237">
        <v>74</v>
      </c>
      <c r="F99" s="236">
        <f t="shared" ref="F99" si="45">G99+H99</f>
        <v>636</v>
      </c>
      <c r="G99" s="236">
        <v>270</v>
      </c>
      <c r="H99" s="236">
        <v>366</v>
      </c>
    </row>
    <row r="100" spans="1:8" x14ac:dyDescent="0.15">
      <c r="A100" s="241"/>
      <c r="B100" s="256"/>
      <c r="C100" s="236"/>
      <c r="D100" s="236"/>
      <c r="E100" s="237"/>
      <c r="F100" s="236"/>
      <c r="G100" s="236"/>
      <c r="H100" s="236"/>
    </row>
    <row r="101" spans="1:8" x14ac:dyDescent="0.15">
      <c r="A101" s="227" t="s">
        <v>64</v>
      </c>
      <c r="B101" s="254">
        <f>SUM(B103:B112)</f>
        <v>2762</v>
      </c>
      <c r="C101" s="235">
        <f t="shared" ref="C101:D101" si="46">SUM(C103:C112)</f>
        <v>1356</v>
      </c>
      <c r="D101" s="235">
        <f t="shared" si="46"/>
        <v>1406</v>
      </c>
      <c r="E101" s="245" t="s">
        <v>65</v>
      </c>
      <c r="F101" s="235">
        <f>SUM(F103:F112)</f>
        <v>4233</v>
      </c>
      <c r="G101" s="235">
        <f t="shared" ref="G101:H101" si="47">SUM(G103:G112)</f>
        <v>1980</v>
      </c>
      <c r="H101" s="235">
        <f t="shared" si="47"/>
        <v>2253</v>
      </c>
    </row>
    <row r="102" spans="1:8" x14ac:dyDescent="0.15">
      <c r="A102" s="247"/>
      <c r="B102" s="255"/>
      <c r="C102" s="240"/>
      <c r="D102" s="240"/>
      <c r="E102" s="246"/>
      <c r="F102" s="240"/>
      <c r="G102" s="240"/>
      <c r="H102" s="240"/>
    </row>
    <row r="103" spans="1:8" x14ac:dyDescent="0.15">
      <c r="A103" s="241">
        <v>55</v>
      </c>
      <c r="B103" s="256">
        <f>C103+D103</f>
        <v>548</v>
      </c>
      <c r="C103" s="236">
        <v>269</v>
      </c>
      <c r="D103" s="236">
        <v>279</v>
      </c>
      <c r="E103" s="237">
        <v>75</v>
      </c>
      <c r="F103" s="236">
        <f>G103+H103</f>
        <v>719</v>
      </c>
      <c r="G103" s="236">
        <v>299</v>
      </c>
      <c r="H103" s="236">
        <v>420</v>
      </c>
    </row>
    <row r="104" spans="1:8" x14ac:dyDescent="0.15">
      <c r="A104" s="241"/>
      <c r="B104" s="256"/>
      <c r="C104" s="236"/>
      <c r="D104" s="236"/>
      <c r="E104" s="237"/>
      <c r="F104" s="236"/>
      <c r="G104" s="236"/>
      <c r="H104" s="236"/>
    </row>
    <row r="105" spans="1:8" x14ac:dyDescent="0.15">
      <c r="A105" s="241">
        <v>56</v>
      </c>
      <c r="B105" s="256">
        <f t="shared" ref="B105" si="48">C105+D105</f>
        <v>569</v>
      </c>
      <c r="C105" s="236">
        <v>271</v>
      </c>
      <c r="D105" s="236">
        <v>298</v>
      </c>
      <c r="E105" s="237">
        <v>76</v>
      </c>
      <c r="F105" s="236">
        <f t="shared" ref="F105" si="49">G105+H105</f>
        <v>878</v>
      </c>
      <c r="G105" s="236">
        <v>392</v>
      </c>
      <c r="H105" s="236">
        <v>486</v>
      </c>
    </row>
    <row r="106" spans="1:8" x14ac:dyDescent="0.15">
      <c r="A106" s="241"/>
      <c r="B106" s="256"/>
      <c r="C106" s="236"/>
      <c r="D106" s="236"/>
      <c r="E106" s="237"/>
      <c r="F106" s="236"/>
      <c r="G106" s="236"/>
      <c r="H106" s="236"/>
    </row>
    <row r="107" spans="1:8" x14ac:dyDescent="0.15">
      <c r="A107" s="241">
        <v>57</v>
      </c>
      <c r="B107" s="256">
        <f t="shared" ref="B107" si="50">C107+D107</f>
        <v>542</v>
      </c>
      <c r="C107" s="236">
        <v>278</v>
      </c>
      <c r="D107" s="236">
        <v>264</v>
      </c>
      <c r="E107" s="237">
        <v>77</v>
      </c>
      <c r="F107" s="236">
        <f t="shared" ref="F107" si="51">G107+H107</f>
        <v>903</v>
      </c>
      <c r="G107" s="236">
        <v>449</v>
      </c>
      <c r="H107" s="236">
        <v>454</v>
      </c>
    </row>
    <row r="108" spans="1:8" x14ac:dyDescent="0.15">
      <c r="A108" s="241"/>
      <c r="B108" s="256"/>
      <c r="C108" s="236"/>
      <c r="D108" s="236"/>
      <c r="E108" s="237"/>
      <c r="F108" s="236"/>
      <c r="G108" s="236"/>
      <c r="H108" s="236"/>
    </row>
    <row r="109" spans="1:8" x14ac:dyDescent="0.15">
      <c r="A109" s="241">
        <v>58</v>
      </c>
      <c r="B109" s="256">
        <f t="shared" ref="B109" si="52">C109+D109</f>
        <v>560</v>
      </c>
      <c r="C109" s="236">
        <v>281</v>
      </c>
      <c r="D109" s="236">
        <v>279</v>
      </c>
      <c r="E109" s="237">
        <v>78</v>
      </c>
      <c r="F109" s="236">
        <f t="shared" ref="F109" si="53">G109+H109</f>
        <v>893</v>
      </c>
      <c r="G109" s="236">
        <v>432</v>
      </c>
      <c r="H109" s="236">
        <v>461</v>
      </c>
    </row>
    <row r="110" spans="1:8" x14ac:dyDescent="0.15">
      <c r="A110" s="241"/>
      <c r="B110" s="256"/>
      <c r="C110" s="236"/>
      <c r="D110" s="236"/>
      <c r="E110" s="237"/>
      <c r="F110" s="236"/>
      <c r="G110" s="236"/>
      <c r="H110" s="236"/>
    </row>
    <row r="111" spans="1:8" x14ac:dyDescent="0.15">
      <c r="A111" s="241">
        <v>59</v>
      </c>
      <c r="B111" s="257">
        <f t="shared" ref="B111" si="54">C111+D111</f>
        <v>543</v>
      </c>
      <c r="C111" s="239">
        <v>257</v>
      </c>
      <c r="D111" s="239">
        <v>286</v>
      </c>
      <c r="E111" s="237">
        <v>79</v>
      </c>
      <c r="F111" s="243">
        <f t="shared" ref="F111" si="55">G111+H111</f>
        <v>840</v>
      </c>
      <c r="G111" s="239">
        <v>408</v>
      </c>
      <c r="H111" s="239">
        <v>432</v>
      </c>
    </row>
    <row r="112" spans="1:8" x14ac:dyDescent="0.15">
      <c r="A112" s="242"/>
      <c r="B112" s="258"/>
      <c r="C112" s="240"/>
      <c r="D112" s="240"/>
      <c r="E112" s="238"/>
      <c r="F112" s="244"/>
      <c r="G112" s="240"/>
      <c r="H112" s="240"/>
    </row>
    <row r="113" spans="1:8" x14ac:dyDescent="0.15">
      <c r="A113" s="6" t="s">
        <v>56</v>
      </c>
      <c r="B113" s="6"/>
      <c r="C113" s="57"/>
      <c r="D113" s="57"/>
      <c r="E113" s="57"/>
      <c r="F113" s="57"/>
      <c r="G113" s="57"/>
      <c r="H113" s="57"/>
    </row>
    <row r="119" spans="1:8" ht="17.25" customHeight="1" x14ac:dyDescent="0.15">
      <c r="A119" s="5" t="s">
        <v>57</v>
      </c>
    </row>
    <row r="121" spans="1:8" x14ac:dyDescent="0.15">
      <c r="A121" s="6" t="s">
        <v>45</v>
      </c>
      <c r="B121" s="6"/>
      <c r="C121" s="57"/>
      <c r="D121" s="57"/>
      <c r="E121" s="57"/>
      <c r="F121" s="57"/>
      <c r="G121" s="57" t="s">
        <v>276</v>
      </c>
      <c r="H121" s="57"/>
    </row>
    <row r="122" spans="1:8" x14ac:dyDescent="0.15">
      <c r="A122" s="248" t="s">
        <v>46</v>
      </c>
      <c r="B122" s="249" t="s">
        <v>47</v>
      </c>
      <c r="C122" s="251" t="s">
        <v>36</v>
      </c>
      <c r="D122" s="251" t="s">
        <v>37</v>
      </c>
      <c r="E122" s="251" t="s">
        <v>46</v>
      </c>
      <c r="F122" s="251" t="s">
        <v>47</v>
      </c>
      <c r="G122" s="251" t="s">
        <v>36</v>
      </c>
      <c r="H122" s="252" t="s">
        <v>37</v>
      </c>
    </row>
    <row r="123" spans="1:8" x14ac:dyDescent="0.15">
      <c r="A123" s="242"/>
      <c r="B123" s="250"/>
      <c r="C123" s="238"/>
      <c r="D123" s="238"/>
      <c r="E123" s="238"/>
      <c r="F123" s="238"/>
      <c r="G123" s="238"/>
      <c r="H123" s="253"/>
    </row>
    <row r="124" spans="1:8" x14ac:dyDescent="0.15">
      <c r="A124" s="227" t="s">
        <v>66</v>
      </c>
      <c r="B124" s="254">
        <f>SUM(B126:B135)</f>
        <v>2665</v>
      </c>
      <c r="C124" s="235">
        <f t="shared" ref="C124:D124" si="56">SUM(C126:C135)</f>
        <v>1140</v>
      </c>
      <c r="D124" s="235">
        <f t="shared" si="56"/>
        <v>1525</v>
      </c>
      <c r="E124" s="245" t="s">
        <v>67</v>
      </c>
      <c r="F124" s="235">
        <f>SUM(F126:F135)</f>
        <v>849</v>
      </c>
      <c r="G124" s="235">
        <f t="shared" ref="G124:H124" si="57">SUM(G126:G135)</f>
        <v>211</v>
      </c>
      <c r="H124" s="235">
        <f t="shared" si="57"/>
        <v>638</v>
      </c>
    </row>
    <row r="125" spans="1:8" x14ac:dyDescent="0.15">
      <c r="A125" s="247"/>
      <c r="B125" s="255"/>
      <c r="C125" s="240"/>
      <c r="D125" s="240"/>
      <c r="E125" s="246"/>
      <c r="F125" s="240"/>
      <c r="G125" s="240"/>
      <c r="H125" s="240"/>
    </row>
    <row r="126" spans="1:8" x14ac:dyDescent="0.15">
      <c r="A126" s="241">
        <v>80</v>
      </c>
      <c r="B126" s="256">
        <f>C126+D126</f>
        <v>643</v>
      </c>
      <c r="C126" s="236">
        <v>276</v>
      </c>
      <c r="D126" s="236">
        <v>367</v>
      </c>
      <c r="E126" s="237">
        <v>90</v>
      </c>
      <c r="F126" s="236">
        <f>G126+H126</f>
        <v>236</v>
      </c>
      <c r="G126" s="236">
        <v>59</v>
      </c>
      <c r="H126" s="236">
        <v>177</v>
      </c>
    </row>
    <row r="127" spans="1:8" x14ac:dyDescent="0.15">
      <c r="A127" s="241"/>
      <c r="B127" s="256"/>
      <c r="C127" s="236"/>
      <c r="D127" s="236"/>
      <c r="E127" s="237"/>
      <c r="F127" s="236"/>
      <c r="G127" s="236"/>
      <c r="H127" s="236"/>
    </row>
    <row r="128" spans="1:8" x14ac:dyDescent="0.15">
      <c r="A128" s="241">
        <v>81</v>
      </c>
      <c r="B128" s="256">
        <f t="shared" ref="B128" si="58">C128+D128</f>
        <v>533</v>
      </c>
      <c r="C128" s="236">
        <v>260</v>
      </c>
      <c r="D128" s="236">
        <v>273</v>
      </c>
      <c r="E128" s="237">
        <v>91</v>
      </c>
      <c r="F128" s="236">
        <f t="shared" ref="F128" si="59">G128+H128</f>
        <v>193</v>
      </c>
      <c r="G128" s="236">
        <v>58</v>
      </c>
      <c r="H128" s="236">
        <v>135</v>
      </c>
    </row>
    <row r="129" spans="1:8" x14ac:dyDescent="0.15">
      <c r="A129" s="241"/>
      <c r="B129" s="256"/>
      <c r="C129" s="236"/>
      <c r="D129" s="236"/>
      <c r="E129" s="237"/>
      <c r="F129" s="236"/>
      <c r="G129" s="236"/>
      <c r="H129" s="236"/>
    </row>
    <row r="130" spans="1:8" x14ac:dyDescent="0.15">
      <c r="A130" s="241">
        <v>82</v>
      </c>
      <c r="B130" s="256">
        <f t="shared" ref="B130" si="60">C130+D130</f>
        <v>489</v>
      </c>
      <c r="C130" s="236">
        <v>194</v>
      </c>
      <c r="D130" s="236">
        <v>295</v>
      </c>
      <c r="E130" s="237">
        <v>92</v>
      </c>
      <c r="F130" s="236">
        <f t="shared" ref="F130" si="61">G130+H130</f>
        <v>169</v>
      </c>
      <c r="G130" s="236">
        <v>41</v>
      </c>
      <c r="H130" s="236">
        <v>128</v>
      </c>
    </row>
    <row r="131" spans="1:8" x14ac:dyDescent="0.15">
      <c r="A131" s="241"/>
      <c r="B131" s="256"/>
      <c r="C131" s="236"/>
      <c r="D131" s="236"/>
      <c r="E131" s="237"/>
      <c r="F131" s="236"/>
      <c r="G131" s="236"/>
      <c r="H131" s="236"/>
    </row>
    <row r="132" spans="1:8" x14ac:dyDescent="0.15">
      <c r="A132" s="241">
        <v>83</v>
      </c>
      <c r="B132" s="256">
        <f t="shared" ref="B132" si="62">C132+D132</f>
        <v>533</v>
      </c>
      <c r="C132" s="236">
        <v>235</v>
      </c>
      <c r="D132" s="236">
        <v>298</v>
      </c>
      <c r="E132" s="237">
        <v>93</v>
      </c>
      <c r="F132" s="236">
        <f t="shared" ref="F132" si="63">G132+H132</f>
        <v>128</v>
      </c>
      <c r="G132" s="236">
        <v>30</v>
      </c>
      <c r="H132" s="236">
        <v>98</v>
      </c>
    </row>
    <row r="133" spans="1:8" x14ac:dyDescent="0.15">
      <c r="A133" s="241"/>
      <c r="B133" s="256"/>
      <c r="C133" s="236"/>
      <c r="D133" s="236"/>
      <c r="E133" s="237"/>
      <c r="F133" s="236"/>
      <c r="G133" s="236"/>
      <c r="H133" s="236"/>
    </row>
    <row r="134" spans="1:8" x14ac:dyDescent="0.15">
      <c r="A134" s="241">
        <v>84</v>
      </c>
      <c r="B134" s="256">
        <f t="shared" ref="B134" si="64">C134+D134</f>
        <v>467</v>
      </c>
      <c r="C134" s="236">
        <v>175</v>
      </c>
      <c r="D134" s="236">
        <v>292</v>
      </c>
      <c r="E134" s="237">
        <v>94</v>
      </c>
      <c r="F134" s="236">
        <f t="shared" ref="F134" si="65">G134+H134</f>
        <v>123</v>
      </c>
      <c r="G134" s="236">
        <v>23</v>
      </c>
      <c r="H134" s="236">
        <v>100</v>
      </c>
    </row>
    <row r="135" spans="1:8" x14ac:dyDescent="0.15">
      <c r="A135" s="241"/>
      <c r="B135" s="256"/>
      <c r="C135" s="236"/>
      <c r="D135" s="236"/>
      <c r="E135" s="237"/>
      <c r="F135" s="236"/>
      <c r="G135" s="236"/>
      <c r="H135" s="236"/>
    </row>
    <row r="136" spans="1:8" x14ac:dyDescent="0.15">
      <c r="A136" s="227" t="s">
        <v>68</v>
      </c>
      <c r="B136" s="254">
        <f>SUM(B138:B147)</f>
        <v>1731</v>
      </c>
      <c r="C136" s="235">
        <f t="shared" ref="C136:D136" si="66">SUM(C138:C147)</f>
        <v>557</v>
      </c>
      <c r="D136" s="235">
        <f t="shared" si="66"/>
        <v>1174</v>
      </c>
      <c r="E136" s="245" t="s">
        <v>69</v>
      </c>
      <c r="F136" s="235">
        <f>SUM(F138:F147)</f>
        <v>289</v>
      </c>
      <c r="G136" s="235">
        <f t="shared" ref="G136:H136" si="67">SUM(G138:G147)</f>
        <v>51</v>
      </c>
      <c r="H136" s="235">
        <f t="shared" si="67"/>
        <v>238</v>
      </c>
    </row>
    <row r="137" spans="1:8" x14ac:dyDescent="0.15">
      <c r="A137" s="247"/>
      <c r="B137" s="255"/>
      <c r="C137" s="240"/>
      <c r="D137" s="240"/>
      <c r="E137" s="246"/>
      <c r="F137" s="240"/>
      <c r="G137" s="240"/>
      <c r="H137" s="240"/>
    </row>
    <row r="138" spans="1:8" x14ac:dyDescent="0.15">
      <c r="A138" s="241">
        <v>85</v>
      </c>
      <c r="B138" s="256">
        <f>C138+D138</f>
        <v>430</v>
      </c>
      <c r="C138" s="236">
        <v>154</v>
      </c>
      <c r="D138" s="236">
        <v>276</v>
      </c>
      <c r="E138" s="237">
        <v>95</v>
      </c>
      <c r="F138" s="236">
        <f>G138+H138</f>
        <v>97</v>
      </c>
      <c r="G138" s="236">
        <v>25</v>
      </c>
      <c r="H138" s="236">
        <v>72</v>
      </c>
    </row>
    <row r="139" spans="1:8" x14ac:dyDescent="0.15">
      <c r="A139" s="241"/>
      <c r="B139" s="256"/>
      <c r="C139" s="236"/>
      <c r="D139" s="236"/>
      <c r="E139" s="237"/>
      <c r="F139" s="236"/>
      <c r="G139" s="236"/>
      <c r="H139" s="236"/>
    </row>
    <row r="140" spans="1:8" x14ac:dyDescent="0.15">
      <c r="A140" s="241">
        <v>86</v>
      </c>
      <c r="B140" s="256">
        <f t="shared" ref="B140" si="68">C140+D140</f>
        <v>366</v>
      </c>
      <c r="C140" s="236">
        <v>119</v>
      </c>
      <c r="D140" s="236">
        <v>247</v>
      </c>
      <c r="E140" s="237">
        <v>96</v>
      </c>
      <c r="F140" s="236">
        <f t="shared" ref="F140" si="69">G140+H140</f>
        <v>66</v>
      </c>
      <c r="G140" s="236">
        <v>12</v>
      </c>
      <c r="H140" s="236">
        <v>54</v>
      </c>
    </row>
    <row r="141" spans="1:8" x14ac:dyDescent="0.15">
      <c r="A141" s="241"/>
      <c r="B141" s="256"/>
      <c r="C141" s="236"/>
      <c r="D141" s="236"/>
      <c r="E141" s="237"/>
      <c r="F141" s="236"/>
      <c r="G141" s="236"/>
      <c r="H141" s="236"/>
    </row>
    <row r="142" spans="1:8" x14ac:dyDescent="0.15">
      <c r="A142" s="241">
        <v>87</v>
      </c>
      <c r="B142" s="256">
        <f t="shared" ref="B142" si="70">C142+D142</f>
        <v>351</v>
      </c>
      <c r="C142" s="236">
        <v>122</v>
      </c>
      <c r="D142" s="236">
        <v>229</v>
      </c>
      <c r="E142" s="237">
        <v>97</v>
      </c>
      <c r="F142" s="236">
        <f t="shared" ref="F142" si="71">G142+H142</f>
        <v>60</v>
      </c>
      <c r="G142" s="236">
        <v>7</v>
      </c>
      <c r="H142" s="236">
        <v>53</v>
      </c>
    </row>
    <row r="143" spans="1:8" x14ac:dyDescent="0.15">
      <c r="A143" s="241"/>
      <c r="B143" s="256"/>
      <c r="C143" s="236"/>
      <c r="D143" s="236"/>
      <c r="E143" s="237"/>
      <c r="F143" s="236"/>
      <c r="G143" s="236"/>
      <c r="H143" s="236"/>
    </row>
    <row r="144" spans="1:8" x14ac:dyDescent="0.15">
      <c r="A144" s="241">
        <v>88</v>
      </c>
      <c r="B144" s="256">
        <f t="shared" ref="B144" si="72">C144+D144</f>
        <v>318</v>
      </c>
      <c r="C144" s="259">
        <v>87</v>
      </c>
      <c r="D144" s="259">
        <v>231</v>
      </c>
      <c r="E144" s="237">
        <v>98</v>
      </c>
      <c r="F144" s="236">
        <f t="shared" ref="F144" si="73">G144+H144</f>
        <v>37</v>
      </c>
      <c r="G144" s="236">
        <v>7</v>
      </c>
      <c r="H144" s="236">
        <v>30</v>
      </c>
    </row>
    <row r="145" spans="1:8" x14ac:dyDescent="0.15">
      <c r="A145" s="241"/>
      <c r="B145" s="256"/>
      <c r="C145" s="259"/>
      <c r="D145" s="259"/>
      <c r="E145" s="237"/>
      <c r="F145" s="236"/>
      <c r="G145" s="236"/>
      <c r="H145" s="236"/>
    </row>
    <row r="146" spans="1:8" x14ac:dyDescent="0.15">
      <c r="A146" s="241">
        <v>89</v>
      </c>
      <c r="B146" s="256">
        <f t="shared" ref="B146" si="74">C146+D146</f>
        <v>266</v>
      </c>
      <c r="C146" s="259">
        <v>75</v>
      </c>
      <c r="D146" s="259">
        <v>191</v>
      </c>
      <c r="E146" s="237">
        <v>99</v>
      </c>
      <c r="F146" s="236">
        <f>SUM(G146:H147)</f>
        <v>29</v>
      </c>
      <c r="G146" s="236" t="s">
        <v>277</v>
      </c>
      <c r="H146" s="236">
        <v>29</v>
      </c>
    </row>
    <row r="147" spans="1:8" x14ac:dyDescent="0.15">
      <c r="A147" s="241"/>
      <c r="B147" s="256"/>
      <c r="C147" s="259"/>
      <c r="D147" s="259"/>
      <c r="E147" s="237"/>
      <c r="F147" s="236"/>
      <c r="G147" s="236"/>
      <c r="H147" s="236"/>
    </row>
    <row r="148" spans="1:8" x14ac:dyDescent="0.15">
      <c r="A148" s="16"/>
      <c r="B148" s="16"/>
      <c r="C148" s="60"/>
      <c r="D148" s="60"/>
      <c r="E148" s="260" t="s">
        <v>70</v>
      </c>
      <c r="F148" s="235">
        <f>G148+H148</f>
        <v>53</v>
      </c>
      <c r="G148" s="235">
        <v>8</v>
      </c>
      <c r="H148" s="235">
        <v>45</v>
      </c>
    </row>
    <row r="149" spans="1:8" x14ac:dyDescent="0.15">
      <c r="A149" s="29"/>
      <c r="B149" s="29"/>
      <c r="C149" s="68"/>
      <c r="D149" s="68"/>
      <c r="E149" s="260"/>
      <c r="F149" s="240"/>
      <c r="G149" s="240"/>
      <c r="H149" s="240"/>
    </row>
    <row r="150" spans="1:8" x14ac:dyDescent="0.15">
      <c r="A150" s="29"/>
      <c r="B150" s="29"/>
      <c r="C150" s="68"/>
      <c r="D150" s="68"/>
      <c r="E150" s="260" t="s">
        <v>186</v>
      </c>
      <c r="F150" s="235">
        <f>G150+H150</f>
        <v>499</v>
      </c>
      <c r="G150" s="261">
        <v>240</v>
      </c>
      <c r="H150" s="261">
        <v>259</v>
      </c>
    </row>
    <row r="151" spans="1:8" x14ac:dyDescent="0.15">
      <c r="A151" s="29"/>
      <c r="B151" s="29"/>
      <c r="C151" s="68"/>
      <c r="D151" s="68"/>
      <c r="E151" s="260"/>
      <c r="F151" s="240"/>
      <c r="G151" s="233"/>
      <c r="H151" s="233"/>
    </row>
    <row r="152" spans="1:8" x14ac:dyDescent="0.15">
      <c r="A152" s="6" t="s">
        <v>56</v>
      </c>
    </row>
  </sheetData>
  <mergeCells count="516">
    <mergeCell ref="E150:E151"/>
    <mergeCell ref="F150:F151"/>
    <mergeCell ref="G150:G151"/>
    <mergeCell ref="H150:H151"/>
    <mergeCell ref="G146:G147"/>
    <mergeCell ref="H146:H147"/>
    <mergeCell ref="E148:E149"/>
    <mergeCell ref="F148:F149"/>
    <mergeCell ref="G148:G149"/>
    <mergeCell ref="H148:H149"/>
    <mergeCell ref="A146:A147"/>
    <mergeCell ref="B146:B147"/>
    <mergeCell ref="C146:C147"/>
    <mergeCell ref="D146:D147"/>
    <mergeCell ref="E146:E147"/>
    <mergeCell ref="F146:F147"/>
    <mergeCell ref="G142:G143"/>
    <mergeCell ref="H142:H143"/>
    <mergeCell ref="A144:A145"/>
    <mergeCell ref="B144:B145"/>
    <mergeCell ref="C144:C145"/>
    <mergeCell ref="D144:D145"/>
    <mergeCell ref="E144:E145"/>
    <mergeCell ref="F144:F145"/>
    <mergeCell ref="G144:G145"/>
    <mergeCell ref="H144:H145"/>
    <mergeCell ref="A142:A143"/>
    <mergeCell ref="B142:B143"/>
    <mergeCell ref="C142:C143"/>
    <mergeCell ref="D142:D143"/>
    <mergeCell ref="E142:E143"/>
    <mergeCell ref="F142:F143"/>
    <mergeCell ref="G138:G139"/>
    <mergeCell ref="H138:H139"/>
    <mergeCell ref="A140:A141"/>
    <mergeCell ref="B140:B141"/>
    <mergeCell ref="C140:C141"/>
    <mergeCell ref="D140:D141"/>
    <mergeCell ref="E140:E141"/>
    <mergeCell ref="F140:F141"/>
    <mergeCell ref="G140:G141"/>
    <mergeCell ref="H140:H141"/>
    <mergeCell ref="A138:A139"/>
    <mergeCell ref="B138:B139"/>
    <mergeCell ref="C138:C139"/>
    <mergeCell ref="D138:D139"/>
    <mergeCell ref="E138:E139"/>
    <mergeCell ref="F138:F139"/>
    <mergeCell ref="G134:G135"/>
    <mergeCell ref="H134:H135"/>
    <mergeCell ref="A136:A137"/>
    <mergeCell ref="B136:B137"/>
    <mergeCell ref="C136:C137"/>
    <mergeCell ref="D136:D137"/>
    <mergeCell ref="E136:E137"/>
    <mergeCell ref="F136:F137"/>
    <mergeCell ref="G136:G137"/>
    <mergeCell ref="H136:H137"/>
    <mergeCell ref="A134:A135"/>
    <mergeCell ref="B134:B135"/>
    <mergeCell ref="C134:C135"/>
    <mergeCell ref="D134:D135"/>
    <mergeCell ref="E134:E135"/>
    <mergeCell ref="F134:F135"/>
    <mergeCell ref="G130:G131"/>
    <mergeCell ref="H130:H131"/>
    <mergeCell ref="A132:A133"/>
    <mergeCell ref="B132:B133"/>
    <mergeCell ref="C132:C133"/>
    <mergeCell ref="D132:D133"/>
    <mergeCell ref="E132:E133"/>
    <mergeCell ref="F132:F133"/>
    <mergeCell ref="G132:G133"/>
    <mergeCell ref="H132:H133"/>
    <mergeCell ref="A130:A131"/>
    <mergeCell ref="B130:B131"/>
    <mergeCell ref="C130:C131"/>
    <mergeCell ref="D130:D131"/>
    <mergeCell ref="E130:E131"/>
    <mergeCell ref="F130:F131"/>
    <mergeCell ref="G126:G127"/>
    <mergeCell ref="H126:H127"/>
    <mergeCell ref="A128:A129"/>
    <mergeCell ref="B128:B129"/>
    <mergeCell ref="C128:C129"/>
    <mergeCell ref="D128:D129"/>
    <mergeCell ref="E128:E129"/>
    <mergeCell ref="F128:F129"/>
    <mergeCell ref="G128:G129"/>
    <mergeCell ref="H128:H129"/>
    <mergeCell ref="A126:A127"/>
    <mergeCell ref="B126:B127"/>
    <mergeCell ref="C126:C127"/>
    <mergeCell ref="D126:D127"/>
    <mergeCell ref="E126:E127"/>
    <mergeCell ref="F126:F127"/>
    <mergeCell ref="G122:G123"/>
    <mergeCell ref="H122:H123"/>
    <mergeCell ref="A124:A125"/>
    <mergeCell ref="B124:B125"/>
    <mergeCell ref="C124:C125"/>
    <mergeCell ref="D124:D125"/>
    <mergeCell ref="E124:E125"/>
    <mergeCell ref="F124:F125"/>
    <mergeCell ref="G124:G125"/>
    <mergeCell ref="H124:H125"/>
    <mergeCell ref="A122:A123"/>
    <mergeCell ref="B122:B123"/>
    <mergeCell ref="C122:C123"/>
    <mergeCell ref="D122:D123"/>
    <mergeCell ref="E122:E123"/>
    <mergeCell ref="F122:F123"/>
    <mergeCell ref="G109:G110"/>
    <mergeCell ref="H109:H110"/>
    <mergeCell ref="A111:A112"/>
    <mergeCell ref="B111:B112"/>
    <mergeCell ref="C111:C112"/>
    <mergeCell ref="D111:D112"/>
    <mergeCell ref="E111:E112"/>
    <mergeCell ref="F111:F112"/>
    <mergeCell ref="G111:G112"/>
    <mergeCell ref="H111:H112"/>
    <mergeCell ref="A109:A110"/>
    <mergeCell ref="B109:B110"/>
    <mergeCell ref="C109:C110"/>
    <mergeCell ref="D109:D110"/>
    <mergeCell ref="E109:E110"/>
    <mergeCell ref="F109:F110"/>
    <mergeCell ref="G105:G106"/>
    <mergeCell ref="H105:H106"/>
    <mergeCell ref="A107:A108"/>
    <mergeCell ref="B107:B108"/>
    <mergeCell ref="C107:C108"/>
    <mergeCell ref="D107:D108"/>
    <mergeCell ref="E107:E108"/>
    <mergeCell ref="F107:F108"/>
    <mergeCell ref="G107:G108"/>
    <mergeCell ref="H107:H108"/>
    <mergeCell ref="A105:A106"/>
    <mergeCell ref="B105:B106"/>
    <mergeCell ref="C105:C106"/>
    <mergeCell ref="D105:D106"/>
    <mergeCell ref="E105:E106"/>
    <mergeCell ref="F105:F106"/>
    <mergeCell ref="G101:G102"/>
    <mergeCell ref="H101:H102"/>
    <mergeCell ref="A103:A104"/>
    <mergeCell ref="B103:B104"/>
    <mergeCell ref="C103:C104"/>
    <mergeCell ref="D103:D104"/>
    <mergeCell ref="E103:E104"/>
    <mergeCell ref="F103:F104"/>
    <mergeCell ref="G103:G104"/>
    <mergeCell ref="H103:H104"/>
    <mergeCell ref="A101:A102"/>
    <mergeCell ref="B101:B102"/>
    <mergeCell ref="C101:C102"/>
    <mergeCell ref="D101:D102"/>
    <mergeCell ref="E101:E102"/>
    <mergeCell ref="F101:F102"/>
    <mergeCell ref="G97:G98"/>
    <mergeCell ref="H97:H98"/>
    <mergeCell ref="A99:A100"/>
    <mergeCell ref="B99:B100"/>
    <mergeCell ref="C99:C100"/>
    <mergeCell ref="D99:D100"/>
    <mergeCell ref="E99:E100"/>
    <mergeCell ref="F99:F100"/>
    <mergeCell ref="G99:G100"/>
    <mergeCell ref="H99:H100"/>
    <mergeCell ref="A97:A98"/>
    <mergeCell ref="B97:B98"/>
    <mergeCell ref="C97:C98"/>
    <mergeCell ref="D97:D98"/>
    <mergeCell ref="E97:E98"/>
    <mergeCell ref="F97:F98"/>
    <mergeCell ref="G93:G94"/>
    <mergeCell ref="H93:H94"/>
    <mergeCell ref="A95:A96"/>
    <mergeCell ref="B95:B96"/>
    <mergeCell ref="C95:C96"/>
    <mergeCell ref="D95:D96"/>
    <mergeCell ref="E95:E96"/>
    <mergeCell ref="F95:F96"/>
    <mergeCell ref="G95:G96"/>
    <mergeCell ref="H95:H96"/>
    <mergeCell ref="A93:A94"/>
    <mergeCell ref="B93:B94"/>
    <mergeCell ref="C93:C94"/>
    <mergeCell ref="D93:D94"/>
    <mergeCell ref="E93:E94"/>
    <mergeCell ref="F93:F94"/>
    <mergeCell ref="G89:G90"/>
    <mergeCell ref="H89:H90"/>
    <mergeCell ref="A91:A92"/>
    <mergeCell ref="B91:B92"/>
    <mergeCell ref="C91:C92"/>
    <mergeCell ref="D91:D92"/>
    <mergeCell ref="E91:E92"/>
    <mergeCell ref="F91:F92"/>
    <mergeCell ref="G91:G92"/>
    <mergeCell ref="H91:H92"/>
    <mergeCell ref="A89:A90"/>
    <mergeCell ref="B89:B90"/>
    <mergeCell ref="C89:C90"/>
    <mergeCell ref="D89:D90"/>
    <mergeCell ref="E89:E90"/>
    <mergeCell ref="F89:F90"/>
    <mergeCell ref="G85:G86"/>
    <mergeCell ref="H85:H86"/>
    <mergeCell ref="A87:A88"/>
    <mergeCell ref="B87:B88"/>
    <mergeCell ref="C87:C88"/>
    <mergeCell ref="D87:D88"/>
    <mergeCell ref="E87:E88"/>
    <mergeCell ref="F87:F88"/>
    <mergeCell ref="G87:G88"/>
    <mergeCell ref="H87:H88"/>
    <mergeCell ref="A85:A86"/>
    <mergeCell ref="B85:B86"/>
    <mergeCell ref="C85:C86"/>
    <mergeCell ref="D85:D86"/>
    <mergeCell ref="E85:E86"/>
    <mergeCell ref="F85:F86"/>
    <mergeCell ref="G81:G82"/>
    <mergeCell ref="H81:H82"/>
    <mergeCell ref="A83:A84"/>
    <mergeCell ref="B83:B84"/>
    <mergeCell ref="C83:C84"/>
    <mergeCell ref="D83:D84"/>
    <mergeCell ref="E83:E84"/>
    <mergeCell ref="F83:F84"/>
    <mergeCell ref="G83:G84"/>
    <mergeCell ref="H83:H84"/>
    <mergeCell ref="A81:A82"/>
    <mergeCell ref="B81:B82"/>
    <mergeCell ref="C81:C82"/>
    <mergeCell ref="D81:D82"/>
    <mergeCell ref="E81:E82"/>
    <mergeCell ref="F81:F82"/>
    <mergeCell ref="G77:G78"/>
    <mergeCell ref="H77:H78"/>
    <mergeCell ref="A79:A80"/>
    <mergeCell ref="B79:B80"/>
    <mergeCell ref="C79:C80"/>
    <mergeCell ref="D79:D80"/>
    <mergeCell ref="E79:E80"/>
    <mergeCell ref="F79:F80"/>
    <mergeCell ref="G79:G80"/>
    <mergeCell ref="H79:H80"/>
    <mergeCell ref="A77:A78"/>
    <mergeCell ref="B77:B78"/>
    <mergeCell ref="C77:C78"/>
    <mergeCell ref="D77:D78"/>
    <mergeCell ref="E77:E78"/>
    <mergeCell ref="F77:F78"/>
    <mergeCell ref="G73:G74"/>
    <mergeCell ref="H73:H74"/>
    <mergeCell ref="A75:A76"/>
    <mergeCell ref="B75:B76"/>
    <mergeCell ref="C75:C76"/>
    <mergeCell ref="D75:D76"/>
    <mergeCell ref="E75:E76"/>
    <mergeCell ref="F75:F76"/>
    <mergeCell ref="G75:G76"/>
    <mergeCell ref="H75:H76"/>
    <mergeCell ref="A73:A74"/>
    <mergeCell ref="B73:B74"/>
    <mergeCell ref="C73:C74"/>
    <mergeCell ref="D73:D74"/>
    <mergeCell ref="E73:E74"/>
    <mergeCell ref="F73:F74"/>
    <mergeCell ref="G69:G70"/>
    <mergeCell ref="H69:H70"/>
    <mergeCell ref="A71:A72"/>
    <mergeCell ref="B71:B72"/>
    <mergeCell ref="C71:C72"/>
    <mergeCell ref="D71:D72"/>
    <mergeCell ref="E71:E72"/>
    <mergeCell ref="F71:F72"/>
    <mergeCell ref="G71:G72"/>
    <mergeCell ref="H71:H72"/>
    <mergeCell ref="A69:A70"/>
    <mergeCell ref="B69:B70"/>
    <mergeCell ref="C69:C70"/>
    <mergeCell ref="D69:D70"/>
    <mergeCell ref="E69:E70"/>
    <mergeCell ref="F69:F70"/>
    <mergeCell ref="C65:C66"/>
    <mergeCell ref="D65:D66"/>
    <mergeCell ref="G67:G68"/>
    <mergeCell ref="G65:G66"/>
    <mergeCell ref="H65:H66"/>
    <mergeCell ref="H67:H68"/>
    <mergeCell ref="E65:E66"/>
    <mergeCell ref="F65:F66"/>
    <mergeCell ref="E67:E68"/>
    <mergeCell ref="F67:F68"/>
    <mergeCell ref="A65:A66"/>
    <mergeCell ref="B65:B66"/>
    <mergeCell ref="A67:A68"/>
    <mergeCell ref="B67:B68"/>
    <mergeCell ref="C67:C68"/>
    <mergeCell ref="D67:D68"/>
    <mergeCell ref="H8:H9"/>
    <mergeCell ref="H10:H11"/>
    <mergeCell ref="A63:A64"/>
    <mergeCell ref="B63:B64"/>
    <mergeCell ref="C63:C64"/>
    <mergeCell ref="D63:D64"/>
    <mergeCell ref="E63:E64"/>
    <mergeCell ref="F63:F64"/>
    <mergeCell ref="D8:D9"/>
    <mergeCell ref="A20:A21"/>
    <mergeCell ref="B18:B19"/>
    <mergeCell ref="A18:A19"/>
    <mergeCell ref="D18:D19"/>
    <mergeCell ref="D10:D11"/>
    <mergeCell ref="D12:D13"/>
    <mergeCell ref="D14:D15"/>
    <mergeCell ref="G20:G21"/>
    <mergeCell ref="H20:H21"/>
    <mergeCell ref="E4:E5"/>
    <mergeCell ref="F4:F5"/>
    <mergeCell ref="G4:G5"/>
    <mergeCell ref="H4:H5"/>
    <mergeCell ref="G63:G64"/>
    <mergeCell ref="H63:H64"/>
    <mergeCell ref="G8:G9"/>
    <mergeCell ref="G10:G11"/>
    <mergeCell ref="G12:G13"/>
    <mergeCell ref="G14:G15"/>
    <mergeCell ref="E16:E17"/>
    <mergeCell ref="F8:F9"/>
    <mergeCell ref="F10:F11"/>
    <mergeCell ref="F12:F13"/>
    <mergeCell ref="E8:E9"/>
    <mergeCell ref="F14:F15"/>
    <mergeCell ref="H12:H13"/>
    <mergeCell ref="H14:H15"/>
    <mergeCell ref="E12:E13"/>
    <mergeCell ref="E14:E15"/>
    <mergeCell ref="E10:E11"/>
    <mergeCell ref="G18:G19"/>
    <mergeCell ref="H18:H19"/>
    <mergeCell ref="F20:F21"/>
    <mergeCell ref="A4:A5"/>
    <mergeCell ref="B4:B5"/>
    <mergeCell ref="A6:A7"/>
    <mergeCell ref="B6:B7"/>
    <mergeCell ref="C4:C5"/>
    <mergeCell ref="D4:D5"/>
    <mergeCell ref="B12:B13"/>
    <mergeCell ref="B14:B15"/>
    <mergeCell ref="D16:D17"/>
    <mergeCell ref="C6:C7"/>
    <mergeCell ref="D6:D7"/>
    <mergeCell ref="A12:A13"/>
    <mergeCell ref="B10:B11"/>
    <mergeCell ref="B8:B9"/>
    <mergeCell ref="A8:A9"/>
    <mergeCell ref="A10:A11"/>
    <mergeCell ref="B16:B17"/>
    <mergeCell ref="A16:A17"/>
    <mergeCell ref="C16:C17"/>
    <mergeCell ref="C14:C15"/>
    <mergeCell ref="A14:A15"/>
    <mergeCell ref="C8:C9"/>
    <mergeCell ref="C10:C11"/>
    <mergeCell ref="C12:C13"/>
    <mergeCell ref="A22:A23"/>
    <mergeCell ref="E22:E23"/>
    <mergeCell ref="A28:A29"/>
    <mergeCell ref="H16:H17"/>
    <mergeCell ref="F16:F17"/>
    <mergeCell ref="G16:G17"/>
    <mergeCell ref="B22:B23"/>
    <mergeCell ref="C22:C23"/>
    <mergeCell ref="D22:D23"/>
    <mergeCell ref="F18:F19"/>
    <mergeCell ref="C18:C19"/>
    <mergeCell ref="B20:B21"/>
    <mergeCell ref="C20:C21"/>
    <mergeCell ref="D20:D21"/>
    <mergeCell ref="E20:E21"/>
    <mergeCell ref="E18:E19"/>
    <mergeCell ref="F22:F23"/>
    <mergeCell ref="G22:G23"/>
    <mergeCell ref="H22:H23"/>
    <mergeCell ref="H24:H25"/>
    <mergeCell ref="H26:H27"/>
    <mergeCell ref="H28:H29"/>
    <mergeCell ref="F28:F29"/>
    <mergeCell ref="B26:B27"/>
    <mergeCell ref="B28:B29"/>
    <mergeCell ref="C28:C29"/>
    <mergeCell ref="D28:D29"/>
    <mergeCell ref="B30:B31"/>
    <mergeCell ref="C30:C31"/>
    <mergeCell ref="D30:D31"/>
    <mergeCell ref="A24:A25"/>
    <mergeCell ref="A26:A27"/>
    <mergeCell ref="C26:C27"/>
    <mergeCell ref="D26:D27"/>
    <mergeCell ref="F30:F31"/>
    <mergeCell ref="G24:G25"/>
    <mergeCell ref="G26:G27"/>
    <mergeCell ref="G28:G29"/>
    <mergeCell ref="G30:G31"/>
    <mergeCell ref="H30:H31"/>
    <mergeCell ref="F24:F25"/>
    <mergeCell ref="F26:F27"/>
    <mergeCell ref="A32:A33"/>
    <mergeCell ref="B32:B33"/>
    <mergeCell ref="C32:C33"/>
    <mergeCell ref="D32:D33"/>
    <mergeCell ref="E32:E33"/>
    <mergeCell ref="F32:F33"/>
    <mergeCell ref="G32:G33"/>
    <mergeCell ref="H32:H33"/>
    <mergeCell ref="A30:A31"/>
    <mergeCell ref="E24:E25"/>
    <mergeCell ref="E26:E27"/>
    <mergeCell ref="E28:E29"/>
    <mergeCell ref="E30:E31"/>
    <mergeCell ref="B24:B25"/>
    <mergeCell ref="C24:C25"/>
    <mergeCell ref="D24:D25"/>
    <mergeCell ref="E34:E35"/>
    <mergeCell ref="F34:F35"/>
    <mergeCell ref="G34:G35"/>
    <mergeCell ref="H34:H35"/>
    <mergeCell ref="A34:A35"/>
    <mergeCell ref="B34:B35"/>
    <mergeCell ref="C34:C35"/>
    <mergeCell ref="D34:D35"/>
    <mergeCell ref="E36:E37"/>
    <mergeCell ref="F36:F37"/>
    <mergeCell ref="G36:G37"/>
    <mergeCell ref="H36:H37"/>
    <mergeCell ref="A36:A37"/>
    <mergeCell ref="B36:B37"/>
    <mergeCell ref="C36:C37"/>
    <mergeCell ref="D36:D37"/>
    <mergeCell ref="E38:E39"/>
    <mergeCell ref="F38:F39"/>
    <mergeCell ref="G38:G39"/>
    <mergeCell ref="H38:H39"/>
    <mergeCell ref="A38:A39"/>
    <mergeCell ref="B38:B39"/>
    <mergeCell ref="C38:C39"/>
    <mergeCell ref="D38:D39"/>
    <mergeCell ref="E40:E41"/>
    <mergeCell ref="F40:F41"/>
    <mergeCell ref="G40:G41"/>
    <mergeCell ref="H40:H41"/>
    <mergeCell ref="A40:A41"/>
    <mergeCell ref="B40:B41"/>
    <mergeCell ref="C40:C41"/>
    <mergeCell ref="D40:D41"/>
    <mergeCell ref="E42:E43"/>
    <mergeCell ref="F42:F43"/>
    <mergeCell ref="G42:G43"/>
    <mergeCell ref="H42:H43"/>
    <mergeCell ref="A42:A43"/>
    <mergeCell ref="B42:B43"/>
    <mergeCell ref="C42:C43"/>
    <mergeCell ref="D42:D43"/>
    <mergeCell ref="E44:E45"/>
    <mergeCell ref="F44:F45"/>
    <mergeCell ref="G44:G45"/>
    <mergeCell ref="H44:H45"/>
    <mergeCell ref="A44:A45"/>
    <mergeCell ref="B44:B45"/>
    <mergeCell ref="C44:C45"/>
    <mergeCell ref="D44:D45"/>
    <mergeCell ref="E46:E47"/>
    <mergeCell ref="F46:F47"/>
    <mergeCell ref="G46:G47"/>
    <mergeCell ref="H46:H47"/>
    <mergeCell ref="A46:A47"/>
    <mergeCell ref="B46:B47"/>
    <mergeCell ref="C46:C47"/>
    <mergeCell ref="D46:D47"/>
    <mergeCell ref="E48:E49"/>
    <mergeCell ref="F48:F49"/>
    <mergeCell ref="G48:G49"/>
    <mergeCell ref="H48:H49"/>
    <mergeCell ref="A48:A49"/>
    <mergeCell ref="B48:B49"/>
    <mergeCell ref="C48:C49"/>
    <mergeCell ref="D48:D49"/>
    <mergeCell ref="E54:E55"/>
    <mergeCell ref="F54:F55"/>
    <mergeCell ref="G54:G55"/>
    <mergeCell ref="H54:H55"/>
    <mergeCell ref="A54:A55"/>
    <mergeCell ref="B54:B55"/>
    <mergeCell ref="C54:C55"/>
    <mergeCell ref="D54:D55"/>
    <mergeCell ref="E50:E51"/>
    <mergeCell ref="F50:F51"/>
    <mergeCell ref="G50:G51"/>
    <mergeCell ref="H50:H51"/>
    <mergeCell ref="A50:A51"/>
    <mergeCell ref="B50:B51"/>
    <mergeCell ref="C50:C51"/>
    <mergeCell ref="D50:D51"/>
    <mergeCell ref="E52:E53"/>
    <mergeCell ref="F52:F53"/>
    <mergeCell ref="G52:G53"/>
    <mergeCell ref="H52:H53"/>
    <mergeCell ref="A52:A53"/>
    <mergeCell ref="B52:B53"/>
    <mergeCell ref="C52:C53"/>
    <mergeCell ref="D52:D53"/>
  </mergeCells>
  <phoneticPr fontId="2"/>
  <pageMargins left="0.78740157480314965" right="0.78740157480314965" top="0.98425196850393704" bottom="0.59055118110236227" header="0.51181102362204722" footer="0.51181102362204722"/>
  <pageSetup paperSize="9" orientation="portrait" r:id="rId1"/>
  <headerFooter alignWithMargins="0"/>
  <rowBreaks count="2" manualBreakCount="2">
    <brk id="59" max="16383" man="1"/>
    <brk id="118" max="16383" man="1"/>
  </rowBreaks>
  <ignoredErrors>
    <ignoredError sqref="B20 F20 B32 F32 B44 F44 B77 F77 B89 F89 B101 F101 B136 F136 F146" formula="1"/>
    <ignoredError sqref="H136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8C48F9-2444-4D3D-A703-DEB4C1998F47}">
  <dimension ref="A1:Z91"/>
  <sheetViews>
    <sheetView zoomScale="112" zoomScaleNormal="112" zoomScaleSheetLayoutView="100" zoomScalePageLayoutView="96" workbookViewId="0">
      <selection activeCell="P1" sqref="P1"/>
    </sheetView>
  </sheetViews>
  <sheetFormatPr defaultRowHeight="13.5" x14ac:dyDescent="0.15"/>
  <cols>
    <col min="1" max="1" width="4.125" style="51" customWidth="1"/>
    <col min="2" max="2" width="2.25" style="51" customWidth="1"/>
    <col min="3" max="3" width="2.875" style="51" customWidth="1"/>
    <col min="4" max="4" width="1.75" style="55" customWidth="1"/>
    <col min="5" max="8" width="7.625" style="55" customWidth="1"/>
    <col min="9" max="9" width="4" style="55" customWidth="1"/>
    <col min="10" max="10" width="2.875" style="55" customWidth="1"/>
    <col min="11" max="11" width="4" style="55" customWidth="1"/>
    <col min="12" max="12" width="1.75" style="55" customWidth="1"/>
    <col min="13" max="14" width="7.625" style="55" customWidth="1"/>
    <col min="15" max="15" width="7.375" style="55" customWidth="1"/>
    <col min="16" max="16" width="7.625" style="55" customWidth="1"/>
    <col min="17" max="18" width="7.625" customWidth="1"/>
    <col min="27" max="16384" width="9" style="51"/>
  </cols>
  <sheetData>
    <row r="1" spans="1:26" ht="17.25" x14ac:dyDescent="0.15">
      <c r="A1" s="5" t="s">
        <v>228</v>
      </c>
      <c r="I1" s="61"/>
    </row>
    <row r="2" spans="1:26" ht="13.5" customHeight="1" x14ac:dyDescent="0.15">
      <c r="A2" s="5"/>
      <c r="I2" s="61"/>
    </row>
    <row r="3" spans="1:26" x14ac:dyDescent="0.15">
      <c r="F3" s="263" t="s">
        <v>234</v>
      </c>
      <c r="G3" s="263"/>
      <c r="N3" s="264" t="s">
        <v>289</v>
      </c>
      <c r="O3" s="264"/>
    </row>
    <row r="4" spans="1:26" s="6" customFormat="1" x14ac:dyDescent="0.15">
      <c r="A4" s="6">
        <v>100</v>
      </c>
      <c r="B4" s="223" t="s">
        <v>88</v>
      </c>
      <c r="C4" s="223"/>
      <c r="D4" s="57"/>
      <c r="E4" s="57"/>
      <c r="F4" s="57"/>
      <c r="G4" s="57"/>
      <c r="H4" s="57"/>
      <c r="I4" s="57">
        <v>100</v>
      </c>
      <c r="J4" s="263" t="s">
        <v>88</v>
      </c>
      <c r="K4" s="263"/>
      <c r="L4" s="57"/>
      <c r="M4" s="57"/>
      <c r="N4" s="57"/>
      <c r="O4" s="57"/>
      <c r="P4" s="57"/>
      <c r="Q4"/>
      <c r="R4"/>
      <c r="S4"/>
      <c r="T4"/>
      <c r="U4"/>
      <c r="V4"/>
      <c r="W4"/>
      <c r="X4"/>
      <c r="Y4"/>
      <c r="Z4"/>
    </row>
    <row r="5" spans="1:26" s="6" customFormat="1" x14ac:dyDescent="0.15">
      <c r="A5" s="6">
        <v>95</v>
      </c>
      <c r="B5" s="6" t="s">
        <v>89</v>
      </c>
      <c r="C5" s="6">
        <v>99</v>
      </c>
      <c r="D5" s="57" t="s">
        <v>90</v>
      </c>
      <c r="E5" s="57"/>
      <c r="F5" s="57"/>
      <c r="G5" s="57"/>
      <c r="H5" s="57"/>
      <c r="I5" s="57">
        <v>95</v>
      </c>
      <c r="J5" s="164" t="s">
        <v>89</v>
      </c>
      <c r="K5" s="71" t="s">
        <v>245</v>
      </c>
      <c r="L5" s="71"/>
      <c r="M5" s="57"/>
      <c r="N5" s="57"/>
      <c r="O5" s="57"/>
      <c r="P5" s="57"/>
      <c r="Q5"/>
      <c r="R5"/>
      <c r="S5"/>
      <c r="T5"/>
      <c r="U5"/>
      <c r="V5"/>
      <c r="W5"/>
      <c r="X5"/>
      <c r="Y5"/>
      <c r="Z5"/>
    </row>
    <row r="6" spans="1:26" s="6" customFormat="1" x14ac:dyDescent="0.15">
      <c r="A6" s="6">
        <v>90</v>
      </c>
      <c r="B6" s="6" t="s">
        <v>89</v>
      </c>
      <c r="C6" s="6">
        <v>94</v>
      </c>
      <c r="D6" s="57"/>
      <c r="E6" s="57"/>
      <c r="F6" s="57"/>
      <c r="G6" s="57"/>
      <c r="H6" s="57"/>
      <c r="I6" s="57">
        <v>90</v>
      </c>
      <c r="J6" s="57" t="s">
        <v>89</v>
      </c>
      <c r="K6" s="71">
        <v>94</v>
      </c>
      <c r="L6" s="57"/>
      <c r="M6" s="57"/>
      <c r="N6" s="57"/>
      <c r="O6" s="57"/>
      <c r="P6" s="57"/>
      <c r="Q6"/>
      <c r="R6"/>
      <c r="S6"/>
      <c r="T6"/>
      <c r="U6"/>
      <c r="V6"/>
      <c r="W6"/>
      <c r="X6"/>
      <c r="Y6"/>
      <c r="Z6"/>
    </row>
    <row r="7" spans="1:26" s="6" customFormat="1" x14ac:dyDescent="0.15">
      <c r="A7" s="6">
        <v>85</v>
      </c>
      <c r="B7" s="6" t="s">
        <v>89</v>
      </c>
      <c r="C7" s="6">
        <v>89</v>
      </c>
      <c r="D7" s="57"/>
      <c r="E7" s="57"/>
      <c r="F7" s="57"/>
      <c r="G7" s="57"/>
      <c r="H7" s="57"/>
      <c r="I7" s="57">
        <v>85</v>
      </c>
      <c r="J7" s="57" t="s">
        <v>89</v>
      </c>
      <c r="K7" s="71">
        <v>89</v>
      </c>
      <c r="L7" s="57"/>
      <c r="M7" s="57"/>
      <c r="N7" s="57"/>
      <c r="O7" s="57"/>
      <c r="P7" s="57"/>
      <c r="Q7"/>
      <c r="R7"/>
      <c r="S7"/>
      <c r="T7"/>
      <c r="U7"/>
      <c r="V7"/>
      <c r="W7"/>
      <c r="X7"/>
      <c r="Y7"/>
      <c r="Z7"/>
    </row>
    <row r="8" spans="1:26" s="6" customFormat="1" x14ac:dyDescent="0.15">
      <c r="A8" s="6">
        <v>80</v>
      </c>
      <c r="B8" s="6" t="s">
        <v>89</v>
      </c>
      <c r="C8" s="6">
        <v>84</v>
      </c>
      <c r="D8" s="57"/>
      <c r="E8" s="57"/>
      <c r="F8" s="57"/>
      <c r="G8" s="57"/>
      <c r="H8" s="57"/>
      <c r="I8" s="57">
        <v>80</v>
      </c>
      <c r="J8" s="57" t="s">
        <v>89</v>
      </c>
      <c r="K8" s="71">
        <v>84</v>
      </c>
      <c r="L8" s="57"/>
      <c r="M8" s="57"/>
      <c r="N8" s="57"/>
      <c r="O8" s="57"/>
      <c r="P8" s="57"/>
      <c r="Q8"/>
      <c r="R8"/>
      <c r="S8"/>
      <c r="T8"/>
      <c r="U8"/>
      <c r="V8"/>
      <c r="W8"/>
      <c r="X8"/>
      <c r="Y8"/>
      <c r="Z8"/>
    </row>
    <row r="9" spans="1:26" s="6" customFormat="1" x14ac:dyDescent="0.15">
      <c r="A9" s="6">
        <v>75</v>
      </c>
      <c r="B9" s="6" t="s">
        <v>89</v>
      </c>
      <c r="C9" s="6">
        <v>79</v>
      </c>
      <c r="D9" s="57"/>
      <c r="E9" s="57"/>
      <c r="F9" s="57"/>
      <c r="G9" s="57"/>
      <c r="H9" s="57"/>
      <c r="I9" s="57">
        <v>75</v>
      </c>
      <c r="J9" s="57" t="s">
        <v>89</v>
      </c>
      <c r="K9" s="71">
        <v>79</v>
      </c>
      <c r="L9" s="57"/>
      <c r="M9" s="57"/>
      <c r="N9" s="57"/>
      <c r="O9" s="57"/>
      <c r="P9" s="57"/>
      <c r="Q9"/>
      <c r="R9"/>
      <c r="S9"/>
      <c r="T9"/>
      <c r="U9"/>
      <c r="V9"/>
      <c r="W9"/>
      <c r="X9"/>
      <c r="Y9"/>
      <c r="Z9"/>
    </row>
    <row r="10" spans="1:26" s="6" customFormat="1" x14ac:dyDescent="0.15">
      <c r="A10" s="6">
        <v>70</v>
      </c>
      <c r="B10" s="6" t="s">
        <v>89</v>
      </c>
      <c r="C10" s="6">
        <v>74</v>
      </c>
      <c r="D10" s="57"/>
      <c r="E10" s="57"/>
      <c r="F10" s="57"/>
      <c r="G10" s="57"/>
      <c r="H10" s="57"/>
      <c r="I10" s="57">
        <v>70</v>
      </c>
      <c r="J10" s="57" t="s">
        <v>89</v>
      </c>
      <c r="K10" s="71">
        <v>74</v>
      </c>
      <c r="L10" s="57"/>
      <c r="M10" s="57"/>
      <c r="N10" s="57"/>
      <c r="O10" s="57"/>
      <c r="P10" s="57"/>
      <c r="Q10"/>
      <c r="R10"/>
      <c r="S10"/>
      <c r="T10"/>
      <c r="U10"/>
      <c r="V10"/>
      <c r="W10"/>
      <c r="X10"/>
      <c r="Y10"/>
      <c r="Z10"/>
    </row>
    <row r="11" spans="1:26" s="6" customFormat="1" x14ac:dyDescent="0.15">
      <c r="A11" s="6">
        <v>65</v>
      </c>
      <c r="B11" s="6" t="s">
        <v>89</v>
      </c>
      <c r="C11" s="6">
        <v>69</v>
      </c>
      <c r="D11" s="57"/>
      <c r="E11" s="57"/>
      <c r="F11" s="57"/>
      <c r="G11" s="57"/>
      <c r="H11" s="57"/>
      <c r="I11" s="57">
        <v>65</v>
      </c>
      <c r="J11" s="57" t="s">
        <v>89</v>
      </c>
      <c r="K11" s="71">
        <v>69</v>
      </c>
      <c r="L11" s="57"/>
      <c r="M11" s="57"/>
      <c r="N11" s="57"/>
      <c r="O11" s="57"/>
      <c r="P11" s="57"/>
      <c r="Q11"/>
      <c r="R11"/>
      <c r="S11"/>
      <c r="T11"/>
      <c r="U11"/>
      <c r="V11"/>
      <c r="W11"/>
      <c r="X11"/>
      <c r="Y11"/>
      <c r="Z11"/>
    </row>
    <row r="12" spans="1:26" s="6" customFormat="1" x14ac:dyDescent="0.15">
      <c r="A12" s="6">
        <v>60</v>
      </c>
      <c r="B12" s="6" t="s">
        <v>89</v>
      </c>
      <c r="C12" s="6">
        <v>64</v>
      </c>
      <c r="D12" s="57"/>
      <c r="E12" s="57"/>
      <c r="F12" s="57"/>
      <c r="G12" s="57"/>
      <c r="H12" s="57"/>
      <c r="I12" s="57">
        <v>60</v>
      </c>
      <c r="J12" s="57" t="s">
        <v>89</v>
      </c>
      <c r="K12" s="71">
        <v>64</v>
      </c>
      <c r="L12" s="57"/>
      <c r="M12" s="57"/>
      <c r="N12" s="57"/>
      <c r="O12" s="57"/>
      <c r="P12" s="57"/>
      <c r="Q12"/>
      <c r="R12"/>
      <c r="S12"/>
      <c r="T12"/>
      <c r="U12"/>
      <c r="V12"/>
      <c r="W12"/>
      <c r="X12"/>
      <c r="Y12"/>
      <c r="Z12"/>
    </row>
    <row r="13" spans="1:26" s="6" customFormat="1" x14ac:dyDescent="0.15">
      <c r="A13" s="6">
        <v>55</v>
      </c>
      <c r="B13" s="6" t="s">
        <v>89</v>
      </c>
      <c r="C13" s="6">
        <v>59</v>
      </c>
      <c r="D13" s="57"/>
      <c r="E13" s="57"/>
      <c r="F13" s="57"/>
      <c r="G13" s="57"/>
      <c r="H13" s="57"/>
      <c r="I13" s="57">
        <v>55</v>
      </c>
      <c r="J13" s="57" t="s">
        <v>89</v>
      </c>
      <c r="K13" s="71">
        <v>59</v>
      </c>
      <c r="L13" s="57"/>
      <c r="M13" s="57"/>
      <c r="N13" s="57"/>
      <c r="O13" s="57"/>
      <c r="P13" s="57"/>
      <c r="Q13"/>
      <c r="R13"/>
      <c r="S13"/>
      <c r="T13"/>
      <c r="U13"/>
      <c r="V13"/>
      <c r="W13"/>
      <c r="X13"/>
      <c r="Y13"/>
      <c r="Z13"/>
    </row>
    <row r="14" spans="1:26" s="6" customFormat="1" x14ac:dyDescent="0.15">
      <c r="A14" s="6">
        <v>50</v>
      </c>
      <c r="B14" s="6" t="s">
        <v>89</v>
      </c>
      <c r="C14" s="6">
        <v>54</v>
      </c>
      <c r="D14" s="57"/>
      <c r="E14" s="57"/>
      <c r="F14" s="57"/>
      <c r="G14" s="57"/>
      <c r="H14" s="57"/>
      <c r="I14" s="57">
        <v>50</v>
      </c>
      <c r="J14" s="57" t="s">
        <v>89</v>
      </c>
      <c r="K14" s="71">
        <v>54</v>
      </c>
      <c r="L14" s="57"/>
      <c r="M14" s="57"/>
      <c r="N14" s="57"/>
      <c r="O14" s="57"/>
      <c r="P14" s="57"/>
      <c r="Q14"/>
      <c r="R14"/>
      <c r="S14"/>
      <c r="T14"/>
      <c r="U14"/>
      <c r="V14"/>
      <c r="W14"/>
      <c r="X14"/>
      <c r="Y14"/>
      <c r="Z14"/>
    </row>
    <row r="15" spans="1:26" s="6" customFormat="1" x14ac:dyDescent="0.15">
      <c r="A15" s="6">
        <v>45</v>
      </c>
      <c r="B15" s="6" t="s">
        <v>89</v>
      </c>
      <c r="C15" s="6">
        <v>49</v>
      </c>
      <c r="D15" s="57"/>
      <c r="E15" s="57"/>
      <c r="F15" s="57"/>
      <c r="G15" s="57"/>
      <c r="H15" s="57"/>
      <c r="I15" s="57">
        <v>45</v>
      </c>
      <c r="J15" s="57" t="s">
        <v>89</v>
      </c>
      <c r="K15" s="71">
        <v>49</v>
      </c>
      <c r="L15" s="57"/>
      <c r="M15" s="57"/>
      <c r="N15" s="57"/>
      <c r="O15" s="57"/>
      <c r="P15" s="57"/>
      <c r="Q15"/>
      <c r="R15"/>
      <c r="S15"/>
      <c r="T15"/>
      <c r="U15"/>
      <c r="V15"/>
      <c r="W15"/>
      <c r="X15"/>
      <c r="Y15"/>
      <c r="Z15"/>
    </row>
    <row r="16" spans="1:26" s="6" customFormat="1" x14ac:dyDescent="0.15">
      <c r="A16" s="6">
        <v>40</v>
      </c>
      <c r="B16" s="6" t="s">
        <v>89</v>
      </c>
      <c r="C16" s="6">
        <v>44</v>
      </c>
      <c r="D16" s="57"/>
      <c r="E16" s="57"/>
      <c r="F16" s="57"/>
      <c r="G16" s="57"/>
      <c r="H16" s="57"/>
      <c r="I16" s="57">
        <v>40</v>
      </c>
      <c r="J16" s="57" t="s">
        <v>89</v>
      </c>
      <c r="K16" s="71">
        <v>44</v>
      </c>
      <c r="L16" s="57"/>
      <c r="M16" s="57"/>
      <c r="N16" s="57"/>
      <c r="O16" s="57"/>
      <c r="P16" s="57"/>
      <c r="Q16"/>
      <c r="R16"/>
      <c r="S16"/>
      <c r="T16"/>
      <c r="U16"/>
      <c r="V16"/>
      <c r="W16"/>
      <c r="X16"/>
      <c r="Y16"/>
      <c r="Z16"/>
    </row>
    <row r="17" spans="1:26" s="6" customFormat="1" x14ac:dyDescent="0.15">
      <c r="A17" s="6">
        <v>35</v>
      </c>
      <c r="B17" s="6" t="s">
        <v>89</v>
      </c>
      <c r="C17" s="6">
        <v>39</v>
      </c>
      <c r="D17" s="57"/>
      <c r="E17" s="57"/>
      <c r="F17" s="57"/>
      <c r="G17" s="57"/>
      <c r="H17" s="57"/>
      <c r="I17" s="57">
        <v>35</v>
      </c>
      <c r="J17" s="57" t="s">
        <v>89</v>
      </c>
      <c r="K17" s="71">
        <v>39</v>
      </c>
      <c r="L17" s="57"/>
      <c r="M17" s="57"/>
      <c r="N17" s="57"/>
      <c r="O17" s="57"/>
      <c r="P17" s="57"/>
      <c r="Q17"/>
      <c r="R17"/>
      <c r="S17"/>
      <c r="T17"/>
      <c r="U17"/>
      <c r="V17"/>
      <c r="W17"/>
      <c r="X17"/>
      <c r="Y17"/>
      <c r="Z17"/>
    </row>
    <row r="18" spans="1:26" s="6" customFormat="1" x14ac:dyDescent="0.15">
      <c r="A18" s="6">
        <v>30</v>
      </c>
      <c r="B18" s="6" t="s">
        <v>89</v>
      </c>
      <c r="C18" s="6">
        <v>34</v>
      </c>
      <c r="D18" s="57"/>
      <c r="E18" s="57"/>
      <c r="F18" s="57"/>
      <c r="G18" s="57"/>
      <c r="H18" s="57"/>
      <c r="I18" s="57">
        <v>30</v>
      </c>
      <c r="J18" s="57" t="s">
        <v>89</v>
      </c>
      <c r="K18" s="71">
        <v>34</v>
      </c>
      <c r="L18" s="57"/>
      <c r="M18" s="57"/>
      <c r="N18" s="57"/>
      <c r="O18" s="57"/>
      <c r="P18" s="57"/>
      <c r="Q18"/>
      <c r="R18"/>
      <c r="S18"/>
      <c r="T18"/>
      <c r="U18"/>
      <c r="V18"/>
      <c r="W18"/>
      <c r="X18"/>
      <c r="Y18"/>
      <c r="Z18"/>
    </row>
    <row r="19" spans="1:26" s="6" customFormat="1" x14ac:dyDescent="0.15">
      <c r="A19" s="6">
        <v>25</v>
      </c>
      <c r="B19" s="6" t="s">
        <v>89</v>
      </c>
      <c r="C19" s="6">
        <v>29</v>
      </c>
      <c r="D19" s="57"/>
      <c r="E19" s="57"/>
      <c r="F19" s="57"/>
      <c r="G19" s="57"/>
      <c r="H19" s="57"/>
      <c r="I19" s="57">
        <v>25</v>
      </c>
      <c r="J19" s="57" t="s">
        <v>89</v>
      </c>
      <c r="K19" s="71">
        <v>29</v>
      </c>
      <c r="L19" s="57"/>
      <c r="M19" s="57"/>
      <c r="N19" s="57"/>
      <c r="O19" s="57"/>
      <c r="P19" s="57"/>
      <c r="Q19"/>
      <c r="R19"/>
      <c r="S19"/>
      <c r="T19"/>
      <c r="U19"/>
      <c r="V19"/>
      <c r="W19"/>
      <c r="X19"/>
      <c r="Y19"/>
      <c r="Z19"/>
    </row>
    <row r="20" spans="1:26" s="6" customFormat="1" x14ac:dyDescent="0.15">
      <c r="A20" s="6">
        <v>20</v>
      </c>
      <c r="B20" s="6" t="s">
        <v>89</v>
      </c>
      <c r="C20" s="6">
        <v>24</v>
      </c>
      <c r="D20" s="57"/>
      <c r="E20" s="57"/>
      <c r="F20" s="57"/>
      <c r="G20" s="57"/>
      <c r="H20" s="57"/>
      <c r="I20" s="57">
        <v>20</v>
      </c>
      <c r="J20" s="57" t="s">
        <v>89</v>
      </c>
      <c r="K20" s="71">
        <v>24</v>
      </c>
      <c r="L20" s="57"/>
      <c r="M20" s="57"/>
      <c r="N20" s="57"/>
      <c r="O20" s="57"/>
      <c r="P20" s="57"/>
      <c r="Q20"/>
      <c r="R20"/>
      <c r="S20"/>
      <c r="T20"/>
      <c r="U20"/>
      <c r="V20"/>
      <c r="W20"/>
      <c r="X20"/>
      <c r="Y20"/>
      <c r="Z20"/>
    </row>
    <row r="21" spans="1:26" s="6" customFormat="1" x14ac:dyDescent="0.15">
      <c r="A21" s="6">
        <v>15</v>
      </c>
      <c r="B21" s="6" t="s">
        <v>89</v>
      </c>
      <c r="C21" s="6">
        <v>19</v>
      </c>
      <c r="D21" s="57"/>
      <c r="E21" s="57"/>
      <c r="F21" s="57"/>
      <c r="G21" s="57"/>
      <c r="H21" s="57"/>
      <c r="I21" s="57">
        <v>15</v>
      </c>
      <c r="J21" s="57" t="s">
        <v>89</v>
      </c>
      <c r="K21" s="71">
        <v>19</v>
      </c>
      <c r="L21" s="57"/>
      <c r="M21" s="57"/>
      <c r="N21" s="57"/>
      <c r="O21" s="57"/>
      <c r="P21" s="57"/>
      <c r="Q21"/>
      <c r="R21"/>
      <c r="S21"/>
      <c r="T21"/>
      <c r="U21"/>
      <c r="V21"/>
      <c r="W21"/>
      <c r="X21"/>
      <c r="Y21"/>
      <c r="Z21"/>
    </row>
    <row r="22" spans="1:26" s="6" customFormat="1" x14ac:dyDescent="0.15">
      <c r="A22" s="6">
        <v>10</v>
      </c>
      <c r="B22" s="6" t="s">
        <v>89</v>
      </c>
      <c r="C22" s="6">
        <v>14</v>
      </c>
      <c r="D22" s="57"/>
      <c r="E22" s="57"/>
      <c r="F22" s="57"/>
      <c r="G22" s="57"/>
      <c r="H22" s="57"/>
      <c r="I22" s="57">
        <v>10</v>
      </c>
      <c r="J22" s="57" t="s">
        <v>89</v>
      </c>
      <c r="K22" s="71">
        <v>14</v>
      </c>
      <c r="L22" s="57"/>
      <c r="M22" s="57"/>
      <c r="N22" s="57"/>
      <c r="O22" s="57"/>
      <c r="P22" s="57"/>
      <c r="Q22"/>
      <c r="R22"/>
      <c r="S22"/>
      <c r="T22"/>
      <c r="U22"/>
      <c r="V22"/>
      <c r="W22"/>
      <c r="X22"/>
      <c r="Y22"/>
      <c r="Z22"/>
    </row>
    <row r="23" spans="1:26" s="6" customFormat="1" x14ac:dyDescent="0.15">
      <c r="A23" s="6">
        <v>5</v>
      </c>
      <c r="B23" s="6" t="s">
        <v>89</v>
      </c>
      <c r="C23" s="6">
        <v>9</v>
      </c>
      <c r="D23" s="57"/>
      <c r="E23" s="57"/>
      <c r="F23" s="57"/>
      <c r="G23" s="57"/>
      <c r="H23" s="57"/>
      <c r="I23" s="57">
        <v>5</v>
      </c>
      <c r="J23" s="57" t="s">
        <v>89</v>
      </c>
      <c r="K23" s="71">
        <v>9</v>
      </c>
      <c r="L23" s="57"/>
      <c r="M23" s="57"/>
      <c r="N23" s="57"/>
      <c r="O23" s="57"/>
      <c r="P23" s="57"/>
      <c r="Q23"/>
      <c r="R23"/>
      <c r="S23"/>
      <c r="T23"/>
      <c r="U23"/>
      <c r="V23"/>
      <c r="W23"/>
      <c r="X23"/>
      <c r="Y23"/>
      <c r="Z23"/>
    </row>
    <row r="24" spans="1:26" s="6" customFormat="1" ht="12.75" customHeight="1" x14ac:dyDescent="0.15">
      <c r="A24" s="6">
        <v>0</v>
      </c>
      <c r="B24" s="6" t="s">
        <v>89</v>
      </c>
      <c r="C24" s="6">
        <v>4</v>
      </c>
      <c r="D24" s="57"/>
      <c r="E24" s="57"/>
      <c r="F24" s="57"/>
      <c r="G24" s="57"/>
      <c r="H24" s="57"/>
      <c r="I24" s="57">
        <v>0</v>
      </c>
      <c r="J24" s="57" t="s">
        <v>89</v>
      </c>
      <c r="K24" s="71">
        <v>4</v>
      </c>
      <c r="L24" s="57"/>
      <c r="M24" s="57"/>
      <c r="N24" s="57"/>
      <c r="O24" s="57"/>
      <c r="P24" s="57"/>
      <c r="Q24"/>
      <c r="R24"/>
      <c r="S24"/>
      <c r="T24"/>
      <c r="U24"/>
      <c r="V24"/>
      <c r="W24"/>
      <c r="X24"/>
      <c r="Y24"/>
      <c r="Z24"/>
    </row>
    <row r="25" spans="1:26" s="6" customFormat="1" x14ac:dyDescent="0.15"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/>
      <c r="R25"/>
      <c r="S25"/>
      <c r="T25"/>
      <c r="U25"/>
      <c r="V25"/>
      <c r="W25"/>
      <c r="X25"/>
      <c r="Y25"/>
      <c r="Z25"/>
    </row>
    <row r="27" spans="1:26" s="6" customFormat="1" x14ac:dyDescent="0.15">
      <c r="D27" s="57"/>
      <c r="E27" s="57"/>
      <c r="F27" s="164" t="s">
        <v>91</v>
      </c>
      <c r="G27" s="164"/>
      <c r="H27" s="57"/>
      <c r="I27" s="57"/>
      <c r="J27" s="57"/>
      <c r="K27" s="57"/>
      <c r="L27" s="57"/>
      <c r="M27" s="263" t="s">
        <v>288</v>
      </c>
      <c r="N27" s="263"/>
      <c r="O27" s="263"/>
      <c r="P27" s="57"/>
      <c r="Q27"/>
      <c r="R27"/>
      <c r="S27"/>
      <c r="T27"/>
      <c r="U27"/>
      <c r="V27"/>
      <c r="W27"/>
      <c r="X27"/>
      <c r="Y27"/>
      <c r="Z27"/>
    </row>
    <row r="28" spans="1:26" s="6" customFormat="1" x14ac:dyDescent="0.15">
      <c r="D28" s="57"/>
      <c r="E28" s="57"/>
      <c r="F28" s="57"/>
      <c r="G28" s="57"/>
      <c r="H28" s="57"/>
      <c r="I28" s="57"/>
      <c r="J28" s="57"/>
      <c r="K28" s="57"/>
      <c r="L28" s="57"/>
      <c r="M28" s="57"/>
      <c r="N28" s="57"/>
      <c r="O28" s="57"/>
      <c r="P28" s="57"/>
      <c r="Q28"/>
      <c r="R28"/>
      <c r="S28"/>
      <c r="T28"/>
      <c r="U28"/>
      <c r="V28"/>
      <c r="W28"/>
      <c r="X28"/>
      <c r="Y28"/>
      <c r="Z28"/>
    </row>
    <row r="29" spans="1:26" s="6" customFormat="1" ht="16.5" customHeight="1" x14ac:dyDescent="0.15">
      <c r="A29" s="13"/>
      <c r="B29" s="13"/>
      <c r="C29" s="13"/>
      <c r="D29" s="262" t="s">
        <v>92</v>
      </c>
      <c r="E29" s="248"/>
      <c r="F29" s="219" t="s">
        <v>234</v>
      </c>
      <c r="G29" s="220"/>
      <c r="H29" s="220"/>
      <c r="I29" s="87"/>
      <c r="J29" s="87"/>
      <c r="K29" s="87"/>
      <c r="L29" s="262" t="s">
        <v>92</v>
      </c>
      <c r="M29" s="248"/>
      <c r="N29" s="219" t="s">
        <v>272</v>
      </c>
      <c r="O29" s="220"/>
      <c r="P29" s="220"/>
      <c r="Q29"/>
      <c r="R29"/>
      <c r="S29"/>
      <c r="T29"/>
      <c r="U29"/>
      <c r="V29"/>
      <c r="W29"/>
      <c r="X29"/>
      <c r="Y29"/>
      <c r="Z29"/>
    </row>
    <row r="30" spans="1:26" s="6" customFormat="1" ht="16.5" customHeight="1" x14ac:dyDescent="0.15">
      <c r="A30" s="13"/>
      <c r="B30" s="13"/>
      <c r="C30" s="13"/>
      <c r="D30" s="265"/>
      <c r="E30" s="242"/>
      <c r="F30" s="165" t="s">
        <v>2</v>
      </c>
      <c r="G30" s="165" t="s">
        <v>6</v>
      </c>
      <c r="H30" s="163" t="s">
        <v>7</v>
      </c>
      <c r="I30" s="87"/>
      <c r="J30" s="87"/>
      <c r="K30" s="87"/>
      <c r="L30" s="265"/>
      <c r="M30" s="242"/>
      <c r="N30" s="165" t="s">
        <v>2</v>
      </c>
      <c r="O30" s="165" t="s">
        <v>6</v>
      </c>
      <c r="P30" s="163" t="s">
        <v>7</v>
      </c>
      <c r="Q30"/>
      <c r="R30"/>
      <c r="S30"/>
      <c r="T30"/>
      <c r="U30"/>
      <c r="V30"/>
      <c r="W30"/>
      <c r="X30"/>
      <c r="Y30"/>
      <c r="Z30"/>
    </row>
    <row r="31" spans="1:26" s="6" customFormat="1" ht="15.75" customHeight="1" x14ac:dyDescent="0.15">
      <c r="A31" s="13"/>
      <c r="B31" s="13"/>
      <c r="C31" s="13"/>
      <c r="D31" s="262" t="s">
        <v>93</v>
      </c>
      <c r="E31" s="248"/>
      <c r="F31" s="52">
        <f>G31+H31</f>
        <v>1769</v>
      </c>
      <c r="G31" s="96">
        <v>909</v>
      </c>
      <c r="H31" s="52">
        <v>860</v>
      </c>
      <c r="I31" s="13"/>
      <c r="J31" s="13"/>
      <c r="K31" s="13"/>
      <c r="L31" s="262" t="s">
        <v>93</v>
      </c>
      <c r="M31" s="248"/>
      <c r="N31" s="52">
        <f>O31+P31</f>
        <v>1648</v>
      </c>
      <c r="O31" s="52">
        <v>857</v>
      </c>
      <c r="P31" s="52">
        <v>791</v>
      </c>
      <c r="Q31"/>
      <c r="R31"/>
      <c r="S31"/>
      <c r="T31"/>
      <c r="U31"/>
      <c r="V31"/>
      <c r="W31"/>
      <c r="X31"/>
      <c r="Y31"/>
      <c r="Z31"/>
    </row>
    <row r="32" spans="1:26" s="6" customFormat="1" ht="15.75" customHeight="1" x14ac:dyDescent="0.15">
      <c r="A32" s="13"/>
      <c r="B32" s="13"/>
      <c r="C32" s="13"/>
      <c r="D32" s="266" t="s">
        <v>95</v>
      </c>
      <c r="E32" s="241"/>
      <c r="F32" s="52">
        <f>G32+H32</f>
        <v>2151</v>
      </c>
      <c r="G32" s="89">
        <v>1104</v>
      </c>
      <c r="H32" s="52">
        <v>1047</v>
      </c>
      <c r="I32" s="13"/>
      <c r="J32" s="13"/>
      <c r="K32" s="13"/>
      <c r="L32" s="266" t="s">
        <v>95</v>
      </c>
      <c r="M32" s="241"/>
      <c r="N32" s="52">
        <f>O32+P32</f>
        <v>1871</v>
      </c>
      <c r="O32" s="52">
        <v>964</v>
      </c>
      <c r="P32" s="52">
        <v>907</v>
      </c>
      <c r="Q32"/>
      <c r="R32"/>
      <c r="S32"/>
      <c r="T32"/>
      <c r="U32"/>
      <c r="V32"/>
      <c r="W32"/>
      <c r="X32"/>
      <c r="Y32"/>
      <c r="Z32"/>
    </row>
    <row r="33" spans="1:26" s="6" customFormat="1" ht="15.75" customHeight="1" x14ac:dyDescent="0.15">
      <c r="A33" s="13"/>
      <c r="B33" s="13"/>
      <c r="C33" s="13"/>
      <c r="D33" s="266" t="s">
        <v>97</v>
      </c>
      <c r="E33" s="241"/>
      <c r="F33" s="52">
        <f t="shared" ref="F33:F51" si="0">G33+H33</f>
        <v>2450</v>
      </c>
      <c r="G33" s="89">
        <v>1254</v>
      </c>
      <c r="H33" s="52">
        <v>1196</v>
      </c>
      <c r="I33" s="13"/>
      <c r="J33" s="13"/>
      <c r="K33" s="13"/>
      <c r="L33" s="266" t="s">
        <v>97</v>
      </c>
      <c r="M33" s="241"/>
      <c r="N33" s="52">
        <f t="shared" ref="N33:N40" si="1">O33+P33</f>
        <v>2183</v>
      </c>
      <c r="O33" s="52">
        <v>1124</v>
      </c>
      <c r="P33" s="52">
        <v>1059</v>
      </c>
      <c r="Q33"/>
      <c r="R33"/>
      <c r="S33"/>
      <c r="T33"/>
      <c r="U33"/>
      <c r="V33"/>
      <c r="W33"/>
      <c r="X33"/>
      <c r="Y33"/>
      <c r="Z33"/>
    </row>
    <row r="34" spans="1:26" s="6" customFormat="1" ht="15.75" customHeight="1" x14ac:dyDescent="0.15">
      <c r="A34" s="13"/>
      <c r="B34" s="13"/>
      <c r="C34" s="13"/>
      <c r="D34" s="266" t="s">
        <v>99</v>
      </c>
      <c r="E34" s="241"/>
      <c r="F34" s="52">
        <f t="shared" si="0"/>
        <v>2234</v>
      </c>
      <c r="G34" s="89">
        <v>1143</v>
      </c>
      <c r="H34" s="52">
        <v>1091</v>
      </c>
      <c r="I34" s="13"/>
      <c r="J34" s="13"/>
      <c r="K34" s="13"/>
      <c r="L34" s="266" t="s">
        <v>99</v>
      </c>
      <c r="M34" s="241"/>
      <c r="N34" s="52">
        <f t="shared" si="1"/>
        <v>2064</v>
      </c>
      <c r="O34" s="52">
        <v>1071</v>
      </c>
      <c r="P34" s="52">
        <v>993</v>
      </c>
      <c r="Q34"/>
      <c r="R34"/>
      <c r="S34"/>
      <c r="T34"/>
      <c r="U34"/>
      <c r="V34"/>
      <c r="W34"/>
      <c r="X34"/>
      <c r="Y34"/>
      <c r="Z34"/>
    </row>
    <row r="35" spans="1:26" s="6" customFormat="1" ht="15.75" customHeight="1" x14ac:dyDescent="0.15">
      <c r="A35" s="13"/>
      <c r="B35" s="13"/>
      <c r="C35" s="13"/>
      <c r="D35" s="266" t="s">
        <v>101</v>
      </c>
      <c r="E35" s="241"/>
      <c r="F35" s="52">
        <f t="shared" si="0"/>
        <v>1662</v>
      </c>
      <c r="G35" s="89">
        <v>894</v>
      </c>
      <c r="H35" s="52">
        <v>768</v>
      </c>
      <c r="I35" s="13"/>
      <c r="J35" s="13"/>
      <c r="K35" s="13"/>
      <c r="L35" s="266" t="s">
        <v>101</v>
      </c>
      <c r="M35" s="241"/>
      <c r="N35" s="52">
        <f t="shared" si="1"/>
        <v>1599</v>
      </c>
      <c r="O35" s="52">
        <v>878</v>
      </c>
      <c r="P35" s="52">
        <v>721</v>
      </c>
      <c r="Q35"/>
      <c r="R35"/>
      <c r="S35"/>
      <c r="T35"/>
      <c r="U35"/>
      <c r="V35"/>
      <c r="W35"/>
      <c r="X35"/>
      <c r="Y35"/>
      <c r="Z35"/>
    </row>
    <row r="36" spans="1:26" s="6" customFormat="1" ht="15.75" customHeight="1" x14ac:dyDescent="0.15">
      <c r="A36" s="13"/>
      <c r="B36" s="13"/>
      <c r="C36" s="13"/>
      <c r="D36" s="266" t="s">
        <v>103</v>
      </c>
      <c r="E36" s="241"/>
      <c r="F36" s="52">
        <f t="shared" si="0"/>
        <v>1991</v>
      </c>
      <c r="G36" s="89">
        <v>1057</v>
      </c>
      <c r="H36" s="52">
        <v>934</v>
      </c>
      <c r="I36" s="13"/>
      <c r="J36" s="13"/>
      <c r="K36" s="13"/>
      <c r="L36" s="266" t="s">
        <v>103</v>
      </c>
      <c r="M36" s="241"/>
      <c r="N36" s="52">
        <f t="shared" si="1"/>
        <v>1994</v>
      </c>
      <c r="O36" s="52">
        <v>1097</v>
      </c>
      <c r="P36" s="52">
        <v>897</v>
      </c>
      <c r="Q36"/>
      <c r="R36"/>
      <c r="S36"/>
      <c r="T36"/>
      <c r="U36"/>
      <c r="V36"/>
      <c r="W36"/>
      <c r="X36"/>
      <c r="Y36"/>
      <c r="Z36"/>
    </row>
    <row r="37" spans="1:26" s="6" customFormat="1" ht="15.75" customHeight="1" x14ac:dyDescent="0.15">
      <c r="A37" s="13"/>
      <c r="B37" s="13"/>
      <c r="C37" s="13"/>
      <c r="D37" s="266" t="s">
        <v>105</v>
      </c>
      <c r="E37" s="241"/>
      <c r="F37" s="52">
        <f t="shared" si="0"/>
        <v>2231</v>
      </c>
      <c r="G37" s="89">
        <v>1118</v>
      </c>
      <c r="H37" s="52">
        <v>1113</v>
      </c>
      <c r="I37" s="13"/>
      <c r="J37" s="13"/>
      <c r="K37" s="13"/>
      <c r="L37" s="266" t="s">
        <v>105</v>
      </c>
      <c r="M37" s="241"/>
      <c r="N37" s="52">
        <f t="shared" si="1"/>
        <v>2030</v>
      </c>
      <c r="O37" s="52">
        <v>1051</v>
      </c>
      <c r="P37" s="52">
        <v>979</v>
      </c>
      <c r="Q37"/>
      <c r="R37"/>
      <c r="S37"/>
      <c r="T37"/>
      <c r="U37"/>
      <c r="V37"/>
      <c r="W37"/>
      <c r="X37"/>
      <c r="Y37"/>
      <c r="Z37"/>
    </row>
    <row r="38" spans="1:26" s="6" customFormat="1" ht="15.75" customHeight="1" x14ac:dyDescent="0.15">
      <c r="A38" s="13"/>
      <c r="B38" s="13"/>
      <c r="C38" s="13"/>
      <c r="D38" s="266" t="s">
        <v>107</v>
      </c>
      <c r="E38" s="241"/>
      <c r="F38" s="52">
        <f t="shared" si="0"/>
        <v>2949</v>
      </c>
      <c r="G38" s="89">
        <v>1443</v>
      </c>
      <c r="H38" s="52">
        <v>1506</v>
      </c>
      <c r="I38" s="13"/>
      <c r="J38" s="13"/>
      <c r="K38" s="13"/>
      <c r="L38" s="266" t="s">
        <v>107</v>
      </c>
      <c r="M38" s="241"/>
      <c r="N38" s="52">
        <f t="shared" si="1"/>
        <v>2283</v>
      </c>
      <c r="O38" s="52">
        <v>1155</v>
      </c>
      <c r="P38" s="52">
        <v>1128</v>
      </c>
      <c r="Q38"/>
      <c r="R38"/>
      <c r="S38"/>
      <c r="T38"/>
      <c r="U38"/>
      <c r="V38"/>
      <c r="W38"/>
      <c r="X38"/>
      <c r="Y38"/>
      <c r="Z38"/>
    </row>
    <row r="39" spans="1:26" s="6" customFormat="1" ht="15.75" customHeight="1" x14ac:dyDescent="0.15">
      <c r="A39" s="13"/>
      <c r="B39" s="13"/>
      <c r="C39" s="13"/>
      <c r="D39" s="266" t="s">
        <v>109</v>
      </c>
      <c r="E39" s="241"/>
      <c r="F39" s="52">
        <f t="shared" si="0"/>
        <v>3857</v>
      </c>
      <c r="G39" s="89">
        <v>1939</v>
      </c>
      <c r="H39" s="52">
        <v>1918</v>
      </c>
      <c r="I39" s="13"/>
      <c r="J39" s="13"/>
      <c r="K39" s="13"/>
      <c r="L39" s="266" t="s">
        <v>109</v>
      </c>
      <c r="M39" s="241"/>
      <c r="N39" s="52">
        <f t="shared" si="1"/>
        <v>2982</v>
      </c>
      <c r="O39" s="52">
        <v>1483</v>
      </c>
      <c r="P39" s="52">
        <v>1499</v>
      </c>
      <c r="Q39"/>
      <c r="R39"/>
      <c r="S39"/>
      <c r="T39"/>
      <c r="U39"/>
      <c r="V39"/>
      <c r="W39"/>
      <c r="X39"/>
      <c r="Y39"/>
      <c r="Z39"/>
    </row>
    <row r="40" spans="1:26" s="6" customFormat="1" ht="15.75" customHeight="1" x14ac:dyDescent="0.15">
      <c r="A40" s="13"/>
      <c r="B40" s="13"/>
      <c r="C40" s="13"/>
      <c r="D40" s="266" t="s">
        <v>111</v>
      </c>
      <c r="E40" s="241"/>
      <c r="F40" s="52">
        <f t="shared" si="0"/>
        <v>3234</v>
      </c>
      <c r="G40" s="89">
        <v>1501</v>
      </c>
      <c r="H40" s="52">
        <v>1733</v>
      </c>
      <c r="I40" s="13"/>
      <c r="J40" s="13"/>
      <c r="K40" s="13"/>
      <c r="L40" s="266" t="s">
        <v>111</v>
      </c>
      <c r="M40" s="241"/>
      <c r="N40" s="52">
        <f t="shared" si="1"/>
        <v>3831</v>
      </c>
      <c r="O40" s="52">
        <v>1919</v>
      </c>
      <c r="P40" s="52">
        <v>1912</v>
      </c>
      <c r="Q40"/>
      <c r="R40"/>
      <c r="S40"/>
      <c r="T40"/>
      <c r="U40"/>
      <c r="V40"/>
      <c r="W40"/>
      <c r="X40"/>
      <c r="Y40"/>
      <c r="Z40"/>
    </row>
    <row r="41" spans="1:26" s="6" customFormat="1" ht="15.75" customHeight="1" x14ac:dyDescent="0.15">
      <c r="A41" s="13"/>
      <c r="B41" s="13"/>
      <c r="C41" s="13"/>
      <c r="D41" s="266" t="s">
        <v>113</v>
      </c>
      <c r="E41" s="241"/>
      <c r="F41" s="52">
        <f t="shared" si="0"/>
        <v>2792</v>
      </c>
      <c r="G41" s="89">
        <v>1390</v>
      </c>
      <c r="H41" s="17">
        <v>1402</v>
      </c>
      <c r="I41" s="13"/>
      <c r="J41" s="13"/>
      <c r="K41" s="13"/>
      <c r="L41" s="266" t="s">
        <v>113</v>
      </c>
      <c r="M41" s="241"/>
      <c r="N41" s="17">
        <f>O41+P41</f>
        <v>3233</v>
      </c>
      <c r="O41" s="17">
        <v>1514</v>
      </c>
      <c r="P41" s="17">
        <v>1719</v>
      </c>
      <c r="Q41"/>
      <c r="R41"/>
      <c r="S41"/>
      <c r="T41"/>
      <c r="U41"/>
      <c r="V41"/>
      <c r="W41"/>
      <c r="X41"/>
      <c r="Y41"/>
      <c r="Z41"/>
    </row>
    <row r="42" spans="1:26" s="6" customFormat="1" ht="15.75" customHeight="1" x14ac:dyDescent="0.15">
      <c r="A42" s="87"/>
      <c r="B42" s="87"/>
      <c r="C42" s="87"/>
      <c r="D42" s="267" t="s">
        <v>94</v>
      </c>
      <c r="E42" s="268"/>
      <c r="F42" s="52">
        <f t="shared" si="0"/>
        <v>3040</v>
      </c>
      <c r="G42" s="89">
        <v>1462</v>
      </c>
      <c r="H42" s="17">
        <v>1578</v>
      </c>
      <c r="I42" s="87"/>
      <c r="J42" s="87"/>
      <c r="K42" s="87"/>
      <c r="L42" s="267" t="s">
        <v>94</v>
      </c>
      <c r="M42" s="268"/>
      <c r="N42" s="17">
        <f>O42+P42</f>
        <v>2762</v>
      </c>
      <c r="O42" s="17">
        <v>1356</v>
      </c>
      <c r="P42" s="17">
        <v>1406</v>
      </c>
      <c r="Q42"/>
      <c r="R42"/>
      <c r="S42"/>
      <c r="T42"/>
      <c r="U42"/>
      <c r="V42"/>
      <c r="W42"/>
      <c r="X42"/>
      <c r="Y42"/>
      <c r="Z42"/>
    </row>
    <row r="43" spans="1:26" s="6" customFormat="1" ht="15.75" customHeight="1" x14ac:dyDescent="0.15">
      <c r="A43" s="87"/>
      <c r="B43" s="87"/>
      <c r="C43" s="87"/>
      <c r="D43" s="267" t="s">
        <v>96</v>
      </c>
      <c r="E43" s="268"/>
      <c r="F43" s="52">
        <f t="shared" si="0"/>
        <v>3627</v>
      </c>
      <c r="G43" s="89">
        <v>1734</v>
      </c>
      <c r="H43" s="17">
        <v>1893</v>
      </c>
      <c r="I43" s="87"/>
      <c r="J43" s="87"/>
      <c r="K43" s="87"/>
      <c r="L43" s="267" t="s">
        <v>96</v>
      </c>
      <c r="M43" s="268"/>
      <c r="N43" s="17">
        <f>O43+P43</f>
        <v>2985</v>
      </c>
      <c r="O43" s="17">
        <v>1425</v>
      </c>
      <c r="P43" s="17">
        <v>1560</v>
      </c>
      <c r="Q43"/>
      <c r="R43"/>
      <c r="S43"/>
      <c r="T43"/>
      <c r="U43"/>
      <c r="V43"/>
      <c r="W43"/>
      <c r="X43"/>
      <c r="Y43"/>
      <c r="Z43"/>
    </row>
    <row r="44" spans="1:26" s="6" customFormat="1" ht="15.75" customHeight="1" x14ac:dyDescent="0.15">
      <c r="A44" s="87"/>
      <c r="B44" s="87"/>
      <c r="C44" s="87"/>
      <c r="D44" s="267" t="s">
        <v>98</v>
      </c>
      <c r="E44" s="268"/>
      <c r="F44" s="52">
        <f t="shared" si="0"/>
        <v>4723</v>
      </c>
      <c r="G44" s="89">
        <v>2122</v>
      </c>
      <c r="H44" s="17">
        <v>2601</v>
      </c>
      <c r="I44" s="87"/>
      <c r="J44" s="87"/>
      <c r="K44" s="87"/>
      <c r="L44" s="267" t="s">
        <v>98</v>
      </c>
      <c r="M44" s="268"/>
      <c r="N44" s="17">
        <f t="shared" ref="N44:N51" si="2">O44+P44</f>
        <v>3538</v>
      </c>
      <c r="O44" s="17">
        <v>1675</v>
      </c>
      <c r="P44" s="17">
        <v>1863</v>
      </c>
      <c r="Q44"/>
      <c r="R44"/>
      <c r="S44"/>
      <c r="T44"/>
      <c r="U44"/>
      <c r="V44"/>
      <c r="W44"/>
      <c r="X44"/>
      <c r="Y44"/>
      <c r="Z44"/>
    </row>
    <row r="45" spans="1:26" s="6" customFormat="1" ht="15.75" customHeight="1" x14ac:dyDescent="0.15">
      <c r="A45" s="87"/>
      <c r="B45" s="87"/>
      <c r="C45" s="87"/>
      <c r="D45" s="267" t="s">
        <v>100</v>
      </c>
      <c r="E45" s="268"/>
      <c r="F45" s="52">
        <f t="shared" si="0"/>
        <v>4675</v>
      </c>
      <c r="G45" s="89">
        <v>2287</v>
      </c>
      <c r="H45" s="17">
        <v>2388</v>
      </c>
      <c r="I45" s="87"/>
      <c r="J45" s="87"/>
      <c r="K45" s="87"/>
      <c r="L45" s="267" t="s">
        <v>100</v>
      </c>
      <c r="M45" s="268"/>
      <c r="N45" s="17">
        <f t="shared" si="2"/>
        <v>4476</v>
      </c>
      <c r="O45" s="17">
        <v>1955</v>
      </c>
      <c r="P45" s="17">
        <v>2521</v>
      </c>
      <c r="Q45"/>
      <c r="R45"/>
      <c r="S45"/>
      <c r="T45"/>
      <c r="U45"/>
      <c r="V45"/>
      <c r="W45"/>
      <c r="X45"/>
      <c r="Y45"/>
      <c r="Z45"/>
    </row>
    <row r="46" spans="1:26" s="6" customFormat="1" ht="15.75" customHeight="1" x14ac:dyDescent="0.15">
      <c r="A46" s="87"/>
      <c r="B46" s="87"/>
      <c r="C46" s="87"/>
      <c r="D46" s="267" t="s">
        <v>102</v>
      </c>
      <c r="E46" s="268"/>
      <c r="F46" s="52">
        <f t="shared" si="0"/>
        <v>3109</v>
      </c>
      <c r="G46" s="89">
        <v>1408</v>
      </c>
      <c r="H46" s="17">
        <v>1701</v>
      </c>
      <c r="I46" s="87"/>
      <c r="J46" s="87"/>
      <c r="K46" s="87"/>
      <c r="L46" s="267" t="s">
        <v>102</v>
      </c>
      <c r="M46" s="268"/>
      <c r="N46" s="17">
        <f t="shared" si="2"/>
        <v>4233</v>
      </c>
      <c r="O46" s="17">
        <v>1980</v>
      </c>
      <c r="P46" s="17">
        <v>2253</v>
      </c>
      <c r="Q46"/>
      <c r="R46"/>
      <c r="S46"/>
      <c r="T46"/>
      <c r="U46"/>
      <c r="V46"/>
      <c r="W46"/>
      <c r="X46"/>
      <c r="Y46"/>
      <c r="Z46"/>
    </row>
    <row r="47" spans="1:26" s="6" customFormat="1" ht="15.75" customHeight="1" x14ac:dyDescent="0.15">
      <c r="A47" s="87"/>
      <c r="B47" s="87"/>
      <c r="C47" s="87"/>
      <c r="D47" s="267" t="s">
        <v>104</v>
      </c>
      <c r="E47" s="268"/>
      <c r="F47" s="52">
        <f t="shared" si="0"/>
        <v>2292</v>
      </c>
      <c r="G47" s="89">
        <v>884</v>
      </c>
      <c r="H47" s="17">
        <v>1408</v>
      </c>
      <c r="I47" s="87"/>
      <c r="J47" s="87"/>
      <c r="K47" s="87"/>
      <c r="L47" s="267" t="s">
        <v>104</v>
      </c>
      <c r="M47" s="268"/>
      <c r="N47" s="17">
        <f t="shared" si="2"/>
        <v>2665</v>
      </c>
      <c r="O47" s="17">
        <v>1140</v>
      </c>
      <c r="P47" s="17">
        <v>1525</v>
      </c>
      <c r="Q47"/>
      <c r="R47"/>
      <c r="S47"/>
      <c r="T47"/>
      <c r="U47"/>
      <c r="V47"/>
      <c r="W47"/>
      <c r="X47"/>
      <c r="Y47"/>
      <c r="Z47"/>
    </row>
    <row r="48" spans="1:26" s="6" customFormat="1" ht="15.75" customHeight="1" x14ac:dyDescent="0.15">
      <c r="A48" s="87"/>
      <c r="B48" s="87"/>
      <c r="C48" s="87"/>
      <c r="D48" s="267" t="s">
        <v>106</v>
      </c>
      <c r="E48" s="268"/>
      <c r="F48" s="52">
        <f t="shared" si="0"/>
        <v>1507</v>
      </c>
      <c r="G48" s="89">
        <v>499</v>
      </c>
      <c r="H48" s="17">
        <v>1008</v>
      </c>
      <c r="I48" s="87"/>
      <c r="J48" s="87"/>
      <c r="K48" s="87"/>
      <c r="L48" s="267" t="s">
        <v>106</v>
      </c>
      <c r="M48" s="268"/>
      <c r="N48" s="17">
        <f t="shared" si="2"/>
        <v>1731</v>
      </c>
      <c r="O48" s="17">
        <v>557</v>
      </c>
      <c r="P48" s="17">
        <v>1174</v>
      </c>
      <c r="Q48"/>
      <c r="R48"/>
      <c r="S48"/>
      <c r="T48"/>
      <c r="U48"/>
      <c r="V48"/>
      <c r="W48"/>
      <c r="X48"/>
      <c r="Y48"/>
      <c r="Z48"/>
    </row>
    <row r="49" spans="1:26" s="6" customFormat="1" ht="15.75" customHeight="1" x14ac:dyDescent="0.15">
      <c r="A49" s="87"/>
      <c r="B49" s="87"/>
      <c r="C49" s="87"/>
      <c r="D49" s="267" t="s">
        <v>108</v>
      </c>
      <c r="E49" s="268"/>
      <c r="F49" s="52">
        <f t="shared" si="0"/>
        <v>734</v>
      </c>
      <c r="G49" s="89">
        <v>184</v>
      </c>
      <c r="H49" s="17">
        <v>550</v>
      </c>
      <c r="I49" s="87"/>
      <c r="J49" s="87"/>
      <c r="K49" s="87"/>
      <c r="L49" s="267" t="s">
        <v>108</v>
      </c>
      <c r="M49" s="268"/>
      <c r="N49" s="17">
        <f t="shared" si="2"/>
        <v>849</v>
      </c>
      <c r="O49" s="17">
        <v>211</v>
      </c>
      <c r="P49" s="17">
        <v>638</v>
      </c>
      <c r="Q49"/>
      <c r="R49"/>
      <c r="S49"/>
      <c r="T49"/>
      <c r="U49"/>
      <c r="V49"/>
      <c r="W49"/>
      <c r="X49"/>
      <c r="Y49"/>
      <c r="Z49"/>
    </row>
    <row r="50" spans="1:26" s="6" customFormat="1" ht="15.75" customHeight="1" x14ac:dyDescent="0.15">
      <c r="A50" s="87"/>
      <c r="B50" s="87"/>
      <c r="C50" s="87"/>
      <c r="D50" s="267" t="s">
        <v>110</v>
      </c>
      <c r="E50" s="268"/>
      <c r="F50" s="52">
        <f t="shared" si="0"/>
        <v>201</v>
      </c>
      <c r="G50" s="89">
        <v>29</v>
      </c>
      <c r="H50" s="17">
        <v>172</v>
      </c>
      <c r="I50" s="87"/>
      <c r="J50" s="87"/>
      <c r="K50" s="87"/>
      <c r="L50" s="267" t="s">
        <v>110</v>
      </c>
      <c r="M50" s="268"/>
      <c r="N50" s="17">
        <f t="shared" si="2"/>
        <v>289</v>
      </c>
      <c r="O50" s="17">
        <v>51</v>
      </c>
      <c r="P50" s="17">
        <v>238</v>
      </c>
      <c r="Q50"/>
      <c r="R50"/>
      <c r="S50"/>
      <c r="T50"/>
      <c r="U50"/>
      <c r="V50"/>
      <c r="W50"/>
      <c r="X50"/>
      <c r="Y50"/>
      <c r="Z50"/>
    </row>
    <row r="51" spans="1:26" s="6" customFormat="1" ht="15.75" customHeight="1" x14ac:dyDescent="0.15">
      <c r="A51" s="87"/>
      <c r="B51" s="87"/>
      <c r="C51" s="87"/>
      <c r="D51" s="267" t="s">
        <v>112</v>
      </c>
      <c r="E51" s="268"/>
      <c r="F51" s="52">
        <f t="shared" si="0"/>
        <v>48</v>
      </c>
      <c r="G51" s="89">
        <v>4</v>
      </c>
      <c r="H51" s="17">
        <v>44</v>
      </c>
      <c r="I51" s="87"/>
      <c r="J51" s="87"/>
      <c r="K51" s="87"/>
      <c r="L51" s="267" t="s">
        <v>112</v>
      </c>
      <c r="M51" s="268"/>
      <c r="N51" s="17">
        <f t="shared" si="2"/>
        <v>53</v>
      </c>
      <c r="O51" s="17">
        <v>8</v>
      </c>
      <c r="P51" s="17">
        <v>45</v>
      </c>
      <c r="Q51"/>
      <c r="R51"/>
      <c r="S51"/>
      <c r="T51"/>
      <c r="U51"/>
      <c r="V51"/>
      <c r="W51"/>
      <c r="X51"/>
      <c r="Y51"/>
      <c r="Z51"/>
    </row>
    <row r="52" spans="1:26" s="6" customFormat="1" ht="15.75" customHeight="1" x14ac:dyDescent="0.15">
      <c r="A52" s="87"/>
      <c r="B52" s="87"/>
      <c r="C52" s="87"/>
      <c r="D52" s="269" t="s">
        <v>114</v>
      </c>
      <c r="E52" s="270"/>
      <c r="F52" s="147">
        <f>SUM(F31:F51)</f>
        <v>51276</v>
      </c>
      <c r="G52" s="131">
        <f>SUM(G31:G51)</f>
        <v>24365</v>
      </c>
      <c r="H52" s="17">
        <f>SUM(H31:H51)</f>
        <v>26911</v>
      </c>
      <c r="I52" s="87"/>
      <c r="J52" s="87"/>
      <c r="K52" s="87"/>
      <c r="L52" s="269" t="s">
        <v>114</v>
      </c>
      <c r="M52" s="270"/>
      <c r="N52" s="53">
        <f>SUM(N31:N51)</f>
        <v>49299</v>
      </c>
      <c r="O52" s="53">
        <f>SUM(O31:O51)</f>
        <v>23471</v>
      </c>
      <c r="P52" s="53">
        <f>SUM(P31:P51)</f>
        <v>25828</v>
      </c>
      <c r="Q52"/>
      <c r="R52"/>
      <c r="S52"/>
      <c r="T52"/>
      <c r="U52"/>
      <c r="V52"/>
      <c r="W52"/>
      <c r="X52"/>
      <c r="Y52"/>
      <c r="Z52"/>
    </row>
    <row r="53" spans="1:26" s="6" customFormat="1" x14ac:dyDescent="0.15">
      <c r="D53" s="6" t="s">
        <v>56</v>
      </c>
      <c r="E53" s="57"/>
      <c r="F53" s="57"/>
      <c r="G53" s="57"/>
      <c r="H53" s="60"/>
      <c r="I53" s="57"/>
      <c r="J53" s="57"/>
      <c r="K53" s="57"/>
      <c r="L53" s="57"/>
      <c r="M53" s="57"/>
      <c r="N53" s="57"/>
      <c r="O53" s="57"/>
      <c r="P53" s="57"/>
      <c r="Q53"/>
      <c r="R53"/>
      <c r="S53"/>
      <c r="T53"/>
      <c r="U53"/>
      <c r="V53"/>
      <c r="W53"/>
      <c r="X53"/>
      <c r="Y53"/>
      <c r="Z53"/>
    </row>
    <row r="54" spans="1:26" x14ac:dyDescent="0.15">
      <c r="A54" s="6"/>
      <c r="B54" s="6"/>
      <c r="C54" s="6"/>
      <c r="D54" s="6" t="s">
        <v>235</v>
      </c>
      <c r="E54" s="57"/>
      <c r="F54" s="57"/>
      <c r="G54" s="17"/>
    </row>
    <row r="67" spans="1:26" s="55" customFormat="1" x14ac:dyDescent="0.15">
      <c r="A67" s="51"/>
      <c r="B67" s="51"/>
      <c r="C67" s="51"/>
      <c r="Q67"/>
      <c r="R67"/>
      <c r="S67"/>
      <c r="T67"/>
      <c r="U67"/>
      <c r="V67"/>
      <c r="W67"/>
      <c r="X67"/>
      <c r="Y67"/>
      <c r="Z67"/>
    </row>
    <row r="69" spans="1:26" s="55" customFormat="1" x14ac:dyDescent="0.15">
      <c r="A69" s="51"/>
      <c r="B69" s="51"/>
      <c r="C69" s="51"/>
      <c r="Q69"/>
      <c r="R69"/>
      <c r="S69"/>
      <c r="T69"/>
      <c r="U69"/>
      <c r="V69"/>
      <c r="W69"/>
      <c r="X69"/>
      <c r="Y69"/>
      <c r="Z69"/>
    </row>
    <row r="70" spans="1:26" s="55" customFormat="1" x14ac:dyDescent="0.15">
      <c r="A70" s="51"/>
      <c r="B70" s="51"/>
      <c r="C70" s="51"/>
      <c r="E70" s="52"/>
      <c r="F70" s="52"/>
      <c r="M70" s="52"/>
      <c r="N70" s="52"/>
      <c r="Q70"/>
      <c r="R70"/>
      <c r="S70"/>
      <c r="T70"/>
      <c r="U70"/>
      <c r="V70"/>
      <c r="W70"/>
      <c r="X70"/>
      <c r="Y70"/>
      <c r="Z70"/>
    </row>
    <row r="71" spans="1:26" s="55" customFormat="1" x14ac:dyDescent="0.15">
      <c r="A71" s="51"/>
      <c r="B71" s="51"/>
      <c r="C71" s="51"/>
      <c r="D71" s="52"/>
      <c r="E71" s="52"/>
      <c r="F71" s="52"/>
      <c r="M71" s="52"/>
      <c r="N71" s="52"/>
      <c r="Q71"/>
      <c r="R71"/>
      <c r="S71"/>
      <c r="T71"/>
      <c r="U71"/>
      <c r="V71"/>
      <c r="W71"/>
      <c r="X71"/>
      <c r="Y71"/>
      <c r="Z71"/>
    </row>
    <row r="72" spans="1:26" s="55" customFormat="1" x14ac:dyDescent="0.15">
      <c r="A72" s="51"/>
      <c r="B72" s="51"/>
      <c r="C72" s="51"/>
      <c r="D72" s="52"/>
      <c r="E72" s="52"/>
      <c r="F72" s="52"/>
      <c r="M72" s="52"/>
      <c r="N72" s="52"/>
      <c r="Q72"/>
      <c r="R72"/>
      <c r="S72"/>
      <c r="T72"/>
      <c r="U72"/>
      <c r="V72"/>
      <c r="W72"/>
      <c r="X72"/>
      <c r="Y72"/>
      <c r="Z72"/>
    </row>
    <row r="73" spans="1:26" s="55" customFormat="1" x14ac:dyDescent="0.15">
      <c r="A73" s="51"/>
      <c r="B73" s="51"/>
      <c r="C73" s="51"/>
      <c r="D73" s="52"/>
      <c r="E73" s="52"/>
      <c r="F73" s="52"/>
      <c r="M73" s="52"/>
      <c r="N73" s="52"/>
      <c r="Q73"/>
      <c r="R73"/>
      <c r="S73"/>
      <c r="T73"/>
      <c r="U73"/>
      <c r="V73"/>
      <c r="W73"/>
      <c r="X73"/>
      <c r="Y73"/>
      <c r="Z73"/>
    </row>
    <row r="74" spans="1:26" s="55" customFormat="1" x14ac:dyDescent="0.15">
      <c r="A74" s="51"/>
      <c r="B74" s="51"/>
      <c r="C74" s="51"/>
      <c r="D74" s="52"/>
      <c r="E74" s="52"/>
      <c r="F74" s="52"/>
      <c r="M74" s="52"/>
      <c r="N74" s="52"/>
      <c r="Q74"/>
      <c r="R74"/>
      <c r="S74"/>
      <c r="T74"/>
      <c r="U74"/>
      <c r="V74"/>
      <c r="W74"/>
      <c r="X74"/>
      <c r="Y74"/>
      <c r="Z74"/>
    </row>
    <row r="75" spans="1:26" s="55" customFormat="1" x14ac:dyDescent="0.15">
      <c r="A75" s="51"/>
      <c r="B75" s="51"/>
      <c r="C75" s="51"/>
      <c r="D75" s="52"/>
      <c r="E75" s="52"/>
      <c r="F75" s="52"/>
      <c r="M75" s="52"/>
      <c r="N75" s="52"/>
      <c r="Q75"/>
      <c r="R75"/>
      <c r="S75"/>
      <c r="T75"/>
      <c r="U75"/>
      <c r="V75"/>
      <c r="W75"/>
      <c r="X75"/>
      <c r="Y75"/>
      <c r="Z75"/>
    </row>
    <row r="76" spans="1:26" s="55" customFormat="1" x14ac:dyDescent="0.15">
      <c r="A76" s="51"/>
      <c r="B76" s="51"/>
      <c r="C76" s="51"/>
      <c r="D76" s="52"/>
      <c r="E76" s="52"/>
      <c r="F76" s="52"/>
      <c r="M76" s="52"/>
      <c r="N76" s="52"/>
      <c r="Q76"/>
      <c r="R76"/>
      <c r="S76"/>
      <c r="T76"/>
      <c r="U76"/>
      <c r="V76"/>
      <c r="W76"/>
      <c r="X76"/>
      <c r="Y76"/>
      <c r="Z76"/>
    </row>
    <row r="77" spans="1:26" s="55" customFormat="1" x14ac:dyDescent="0.15">
      <c r="A77" s="51"/>
      <c r="B77" s="51"/>
      <c r="C77" s="51"/>
      <c r="D77" s="52"/>
      <c r="E77" s="52"/>
      <c r="F77" s="52"/>
      <c r="M77" s="52"/>
      <c r="N77" s="52"/>
      <c r="Q77"/>
      <c r="R77"/>
      <c r="S77"/>
      <c r="T77"/>
      <c r="U77"/>
      <c r="V77"/>
      <c r="W77"/>
      <c r="X77"/>
      <c r="Y77"/>
      <c r="Z77"/>
    </row>
    <row r="78" spans="1:26" s="55" customFormat="1" x14ac:dyDescent="0.15">
      <c r="A78" s="51"/>
      <c r="B78" s="51"/>
      <c r="C78" s="51"/>
      <c r="D78" s="52"/>
      <c r="E78" s="52"/>
      <c r="F78" s="52"/>
      <c r="M78" s="52"/>
      <c r="N78" s="52"/>
      <c r="Q78"/>
      <c r="R78"/>
      <c r="S78"/>
      <c r="T78"/>
      <c r="U78"/>
      <c r="V78"/>
      <c r="W78"/>
      <c r="X78"/>
      <c r="Y78"/>
      <c r="Z78"/>
    </row>
    <row r="79" spans="1:26" s="55" customFormat="1" x14ac:dyDescent="0.15">
      <c r="A79" s="51"/>
      <c r="B79" s="51"/>
      <c r="C79" s="51"/>
      <c r="D79" s="52"/>
      <c r="E79" s="52"/>
      <c r="F79" s="52"/>
      <c r="M79" s="52"/>
      <c r="N79" s="52"/>
      <c r="Q79"/>
      <c r="R79"/>
      <c r="S79"/>
      <c r="T79"/>
      <c r="U79"/>
      <c r="V79"/>
      <c r="W79"/>
      <c r="X79"/>
      <c r="Y79"/>
      <c r="Z79"/>
    </row>
    <row r="80" spans="1:26" s="55" customFormat="1" x14ac:dyDescent="0.15">
      <c r="A80" s="51"/>
      <c r="B80" s="51"/>
      <c r="C80" s="51"/>
      <c r="D80" s="17"/>
      <c r="E80" s="17"/>
      <c r="F80" s="17"/>
      <c r="M80" s="17"/>
      <c r="N80" s="17"/>
      <c r="Q80"/>
      <c r="R80"/>
      <c r="S80"/>
      <c r="T80"/>
      <c r="U80"/>
      <c r="V80"/>
      <c r="W80"/>
      <c r="X80"/>
      <c r="Y80"/>
      <c r="Z80"/>
    </row>
    <row r="81" spans="1:26" s="55" customFormat="1" x14ac:dyDescent="0.15">
      <c r="A81" s="51"/>
      <c r="B81" s="51"/>
      <c r="C81" s="51"/>
      <c r="D81" s="17"/>
      <c r="E81" s="17"/>
      <c r="F81" s="17"/>
      <c r="M81" s="17"/>
      <c r="N81" s="17"/>
      <c r="Q81"/>
      <c r="R81"/>
      <c r="S81"/>
      <c r="T81"/>
      <c r="U81"/>
      <c r="V81"/>
      <c r="W81"/>
      <c r="X81"/>
      <c r="Y81"/>
      <c r="Z81"/>
    </row>
    <row r="82" spans="1:26" s="55" customFormat="1" x14ac:dyDescent="0.15">
      <c r="A82" s="51"/>
      <c r="B82" s="51"/>
      <c r="C82" s="51"/>
      <c r="D82" s="17"/>
      <c r="E82" s="17"/>
      <c r="F82" s="17"/>
      <c r="M82" s="17"/>
      <c r="N82" s="17"/>
      <c r="Q82"/>
      <c r="R82"/>
      <c r="S82"/>
      <c r="T82"/>
      <c r="U82"/>
      <c r="V82"/>
      <c r="W82"/>
      <c r="X82"/>
      <c r="Y82"/>
      <c r="Z82"/>
    </row>
    <row r="83" spans="1:26" s="55" customFormat="1" x14ac:dyDescent="0.15">
      <c r="A83" s="51"/>
      <c r="B83" s="51"/>
      <c r="C83" s="51"/>
      <c r="D83" s="17"/>
      <c r="E83" s="17"/>
      <c r="F83" s="17"/>
      <c r="M83" s="17"/>
      <c r="N83" s="17"/>
      <c r="Q83"/>
      <c r="R83"/>
      <c r="S83"/>
      <c r="T83"/>
      <c r="U83"/>
      <c r="V83"/>
      <c r="W83"/>
      <c r="X83"/>
      <c r="Y83"/>
      <c r="Z83"/>
    </row>
    <row r="84" spans="1:26" s="55" customFormat="1" x14ac:dyDescent="0.15">
      <c r="A84" s="51"/>
      <c r="B84" s="51"/>
      <c r="C84" s="51"/>
      <c r="D84" s="17"/>
      <c r="E84" s="17"/>
      <c r="F84" s="17"/>
      <c r="M84" s="17"/>
      <c r="N84" s="17"/>
      <c r="Q84"/>
      <c r="R84"/>
      <c r="S84"/>
      <c r="T84"/>
      <c r="U84"/>
      <c r="V84"/>
      <c r="W84"/>
      <c r="X84"/>
      <c r="Y84"/>
      <c r="Z84"/>
    </row>
    <row r="85" spans="1:26" s="55" customFormat="1" x14ac:dyDescent="0.15">
      <c r="A85" s="51"/>
      <c r="B85" s="51"/>
      <c r="C85" s="51"/>
      <c r="D85" s="17"/>
      <c r="E85" s="17"/>
      <c r="F85" s="17"/>
      <c r="M85" s="17"/>
      <c r="N85" s="17"/>
      <c r="Q85"/>
      <c r="R85"/>
      <c r="S85"/>
      <c r="T85"/>
      <c r="U85"/>
      <c r="V85"/>
      <c r="W85"/>
      <c r="X85"/>
      <c r="Y85"/>
      <c r="Z85"/>
    </row>
    <row r="86" spans="1:26" s="55" customFormat="1" x14ac:dyDescent="0.15">
      <c r="A86" s="51"/>
      <c r="B86" s="51"/>
      <c r="C86" s="51"/>
      <c r="D86" s="17"/>
      <c r="E86" s="17"/>
      <c r="F86" s="17"/>
      <c r="M86" s="17"/>
      <c r="N86" s="17"/>
      <c r="Q86"/>
      <c r="R86"/>
      <c r="S86"/>
      <c r="T86"/>
      <c r="U86"/>
      <c r="V86"/>
      <c r="W86"/>
      <c r="X86"/>
      <c r="Y86"/>
      <c r="Z86"/>
    </row>
    <row r="87" spans="1:26" s="55" customFormat="1" x14ac:dyDescent="0.15">
      <c r="A87" s="51"/>
      <c r="B87" s="51"/>
      <c r="C87" s="52"/>
      <c r="D87" s="17"/>
      <c r="E87" s="17"/>
      <c r="F87" s="17"/>
      <c r="M87" s="17"/>
      <c r="N87" s="17"/>
      <c r="Q87"/>
      <c r="R87"/>
      <c r="S87"/>
      <c r="T87"/>
      <c r="U87"/>
      <c r="V87"/>
      <c r="W87"/>
      <c r="X87"/>
      <c r="Y87"/>
      <c r="Z87"/>
    </row>
    <row r="88" spans="1:26" s="55" customFormat="1" x14ac:dyDescent="0.15">
      <c r="A88" s="51"/>
      <c r="B88" s="51"/>
      <c r="C88" s="51"/>
      <c r="D88" s="17"/>
      <c r="E88" s="17"/>
      <c r="F88" s="17"/>
      <c r="M88" s="17"/>
      <c r="N88" s="17"/>
      <c r="Q88"/>
      <c r="R88"/>
      <c r="S88"/>
      <c r="T88"/>
      <c r="U88"/>
      <c r="V88"/>
      <c r="W88"/>
      <c r="X88"/>
      <c r="Y88"/>
      <c r="Z88"/>
    </row>
    <row r="89" spans="1:26" s="55" customFormat="1" x14ac:dyDescent="0.15">
      <c r="A89" s="51"/>
      <c r="B89" s="51"/>
      <c r="C89" s="51"/>
      <c r="D89" s="17"/>
      <c r="E89" s="17"/>
      <c r="F89" s="17"/>
      <c r="M89" s="17"/>
      <c r="N89" s="17"/>
      <c r="Q89"/>
      <c r="R89"/>
      <c r="S89"/>
      <c r="T89"/>
      <c r="U89"/>
      <c r="V89"/>
      <c r="W89"/>
      <c r="X89"/>
      <c r="Y89"/>
      <c r="Z89"/>
    </row>
    <row r="90" spans="1:26" s="55" customFormat="1" x14ac:dyDescent="0.15">
      <c r="A90" s="51"/>
      <c r="B90" s="51"/>
      <c r="C90" s="51"/>
      <c r="D90" s="17"/>
      <c r="E90" s="17"/>
      <c r="F90" s="17"/>
      <c r="M90" s="17"/>
      <c r="N90" s="17"/>
      <c r="Q90"/>
      <c r="R90"/>
      <c r="S90"/>
      <c r="T90"/>
      <c r="U90"/>
      <c r="V90"/>
      <c r="W90"/>
      <c r="X90"/>
      <c r="Y90"/>
      <c r="Z90"/>
    </row>
    <row r="91" spans="1:26" s="55" customFormat="1" x14ac:dyDescent="0.15">
      <c r="A91" s="51"/>
      <c r="B91" s="51"/>
      <c r="C91" s="51"/>
      <c r="Q91"/>
      <c r="R91"/>
      <c r="S91"/>
      <c r="T91"/>
      <c r="U91"/>
      <c r="V91"/>
      <c r="W91"/>
      <c r="X91"/>
      <c r="Y91"/>
      <c r="Z91"/>
    </row>
  </sheetData>
  <mergeCells count="53">
    <mergeCell ref="D52:E52"/>
    <mergeCell ref="L42:M42"/>
    <mergeCell ref="L43:M43"/>
    <mergeCell ref="L44:M44"/>
    <mergeCell ref="L45:M45"/>
    <mergeCell ref="D42:E42"/>
    <mergeCell ref="D43:E43"/>
    <mergeCell ref="L52:M52"/>
    <mergeCell ref="L46:M46"/>
    <mergeCell ref="L47:M47"/>
    <mergeCell ref="L48:M48"/>
    <mergeCell ref="L49:M49"/>
    <mergeCell ref="D49:E49"/>
    <mergeCell ref="D50:E50"/>
    <mergeCell ref="D51:E51"/>
    <mergeCell ref="D45:E45"/>
    <mergeCell ref="D40:E40"/>
    <mergeCell ref="L40:M40"/>
    <mergeCell ref="D41:E41"/>
    <mergeCell ref="L41:M41"/>
    <mergeCell ref="D44:E44"/>
    <mergeCell ref="D46:E46"/>
    <mergeCell ref="D47:E47"/>
    <mergeCell ref="D48:E48"/>
    <mergeCell ref="L50:M50"/>
    <mergeCell ref="L51:M51"/>
    <mergeCell ref="D38:E38"/>
    <mergeCell ref="L38:M38"/>
    <mergeCell ref="D39:E39"/>
    <mergeCell ref="L39:M39"/>
    <mergeCell ref="D36:E36"/>
    <mergeCell ref="L36:M36"/>
    <mergeCell ref="D37:E37"/>
    <mergeCell ref="L37:M37"/>
    <mergeCell ref="D34:E34"/>
    <mergeCell ref="L34:M34"/>
    <mergeCell ref="D35:E35"/>
    <mergeCell ref="L35:M35"/>
    <mergeCell ref="D32:E32"/>
    <mergeCell ref="L32:M32"/>
    <mergeCell ref="D33:E33"/>
    <mergeCell ref="L33:M33"/>
    <mergeCell ref="D31:E31"/>
    <mergeCell ref="L31:M31"/>
    <mergeCell ref="F3:G3"/>
    <mergeCell ref="N3:O3"/>
    <mergeCell ref="B4:C4"/>
    <mergeCell ref="J4:K4"/>
    <mergeCell ref="F29:H29"/>
    <mergeCell ref="N29:P29"/>
    <mergeCell ref="M27:O27"/>
    <mergeCell ref="D29:E30"/>
    <mergeCell ref="L29:M30"/>
  </mergeCells>
  <phoneticPr fontId="2"/>
  <pageMargins left="0.78740157480314965" right="0.78740157480314965" top="0.98425196850393704" bottom="0.59055118110236227" header="0.51181102362204722" footer="0.51181102362204722"/>
  <pageSetup paperSize="9" orientation="portrait" r:id="rId1"/>
  <headerFooter alignWithMargins="0"/>
  <rowBreaks count="1" manualBreakCount="1">
    <brk id="54" max="15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A32"/>
  <sheetViews>
    <sheetView zoomScaleNormal="100" zoomScaleSheetLayoutView="100" workbookViewId="0">
      <selection activeCell="T1" sqref="T1"/>
    </sheetView>
  </sheetViews>
  <sheetFormatPr defaultRowHeight="13.5" x14ac:dyDescent="0.15"/>
  <cols>
    <col min="1" max="1" width="9" style="55"/>
    <col min="2" max="2" width="6.5" style="55" customWidth="1"/>
    <col min="3" max="3" width="3.625" style="55" customWidth="1"/>
    <col min="4" max="4" width="4.125" style="55" customWidth="1"/>
    <col min="5" max="5" width="3.25" style="55" customWidth="1"/>
    <col min="6" max="6" width="3.75" style="55" customWidth="1"/>
    <col min="7" max="7" width="4.625" style="55" customWidth="1"/>
    <col min="8" max="9" width="4.125" style="55" customWidth="1"/>
    <col min="10" max="10" width="2.875" style="55" customWidth="1"/>
    <col min="11" max="13" width="4.125" style="55" customWidth="1"/>
    <col min="14" max="14" width="3.5" style="55" customWidth="1"/>
    <col min="15" max="15" width="7.25" style="55" customWidth="1"/>
    <col min="16" max="16" width="4.125" style="55" customWidth="1"/>
    <col min="17" max="17" width="3.375" style="55" customWidth="1"/>
    <col min="18" max="18" width="4.5" style="55" customWidth="1"/>
    <col min="19" max="19" width="2.5" style="55" customWidth="1"/>
    <col min="20" max="20" width="7.5" customWidth="1"/>
    <col min="21" max="22" width="10.25" bestFit="1" customWidth="1"/>
  </cols>
  <sheetData>
    <row r="1" spans="1:27" ht="17.25" customHeight="1" x14ac:dyDescent="0.15">
      <c r="A1" s="61" t="s">
        <v>86</v>
      </c>
    </row>
    <row r="3" spans="1:27" s="6" customFormat="1" x14ac:dyDescent="0.15">
      <c r="A3" s="57" t="s">
        <v>71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233" t="s">
        <v>173</v>
      </c>
      <c r="P3" s="233"/>
      <c r="Q3" s="233"/>
      <c r="R3" s="233"/>
      <c r="S3" s="233"/>
      <c r="U3"/>
      <c r="V3"/>
      <c r="W3"/>
      <c r="X3"/>
      <c r="Y3"/>
      <c r="Z3"/>
      <c r="AA3"/>
    </row>
    <row r="4" spans="1:27" s="6" customFormat="1" ht="24.75" customHeight="1" x14ac:dyDescent="0.15">
      <c r="A4" s="226" t="s">
        <v>217</v>
      </c>
      <c r="B4" s="234" t="s">
        <v>218</v>
      </c>
      <c r="C4" s="234"/>
      <c r="D4" s="234" t="s">
        <v>72</v>
      </c>
      <c r="E4" s="234"/>
      <c r="F4" s="234"/>
      <c r="G4" s="234"/>
      <c r="H4" s="234"/>
      <c r="I4" s="234" t="s">
        <v>73</v>
      </c>
      <c r="J4" s="234"/>
      <c r="K4" s="234"/>
      <c r="L4" s="234"/>
      <c r="M4" s="234"/>
      <c r="N4" s="234" t="s">
        <v>74</v>
      </c>
      <c r="O4" s="234"/>
      <c r="P4" s="234"/>
      <c r="Q4" s="234"/>
      <c r="R4" s="252" t="s">
        <v>75</v>
      </c>
      <c r="S4" s="288"/>
      <c r="U4"/>
      <c r="V4"/>
      <c r="W4"/>
      <c r="X4"/>
      <c r="Y4"/>
      <c r="Z4"/>
      <c r="AA4"/>
    </row>
    <row r="5" spans="1:27" s="6" customFormat="1" ht="24.75" customHeight="1" x14ac:dyDescent="0.15">
      <c r="A5" s="226"/>
      <c r="B5" s="234"/>
      <c r="C5" s="234"/>
      <c r="D5" s="234" t="s">
        <v>76</v>
      </c>
      <c r="E5" s="234"/>
      <c r="F5" s="234"/>
      <c r="G5" s="219" t="s">
        <v>77</v>
      </c>
      <c r="H5" s="226"/>
      <c r="I5" s="234" t="s">
        <v>76</v>
      </c>
      <c r="J5" s="234"/>
      <c r="K5" s="234"/>
      <c r="L5" s="219" t="s">
        <v>77</v>
      </c>
      <c r="M5" s="226"/>
      <c r="N5" s="234" t="s">
        <v>76</v>
      </c>
      <c r="O5" s="234"/>
      <c r="P5" s="219" t="s">
        <v>77</v>
      </c>
      <c r="Q5" s="226"/>
      <c r="R5" s="253"/>
      <c r="S5" s="269"/>
      <c r="U5"/>
      <c r="V5"/>
      <c r="W5"/>
      <c r="X5"/>
      <c r="Y5"/>
      <c r="Z5"/>
      <c r="AA5"/>
    </row>
    <row r="6" spans="1:27" s="6" customFormat="1" ht="24.75" customHeight="1" x14ac:dyDescent="0.15">
      <c r="A6" s="275" t="s">
        <v>239</v>
      </c>
      <c r="B6" s="271">
        <v>55408</v>
      </c>
      <c r="C6" s="272"/>
      <c r="D6" s="272">
        <v>8477</v>
      </c>
      <c r="E6" s="272"/>
      <c r="F6" s="272"/>
      <c r="G6" s="261">
        <v>15.3</v>
      </c>
      <c r="H6" s="261"/>
      <c r="I6" s="272">
        <v>37495</v>
      </c>
      <c r="J6" s="272"/>
      <c r="K6" s="272"/>
      <c r="L6" s="261">
        <v>67.7</v>
      </c>
      <c r="M6" s="261"/>
      <c r="N6" s="272">
        <v>9436</v>
      </c>
      <c r="O6" s="272"/>
      <c r="P6" s="261" t="s">
        <v>182</v>
      </c>
      <c r="Q6" s="261"/>
      <c r="R6" s="261" t="s">
        <v>273</v>
      </c>
      <c r="S6" s="261"/>
      <c r="U6"/>
      <c r="V6"/>
      <c r="W6"/>
      <c r="X6"/>
      <c r="Y6"/>
      <c r="Z6"/>
      <c r="AA6"/>
    </row>
    <row r="7" spans="1:27" s="6" customFormat="1" ht="24.75" customHeight="1" x14ac:dyDescent="0.15">
      <c r="A7" s="275"/>
      <c r="B7" s="273"/>
      <c r="C7" s="274"/>
      <c r="D7" s="276"/>
      <c r="E7" s="276"/>
      <c r="F7" s="276"/>
      <c r="G7" s="259"/>
      <c r="H7" s="259"/>
      <c r="I7" s="276"/>
      <c r="J7" s="276"/>
      <c r="K7" s="276"/>
      <c r="L7" s="259"/>
      <c r="M7" s="259"/>
      <c r="N7" s="276"/>
      <c r="O7" s="276"/>
      <c r="P7" s="259"/>
      <c r="Q7" s="259"/>
      <c r="R7" s="277"/>
      <c r="S7" s="277"/>
      <c r="U7"/>
      <c r="V7"/>
      <c r="W7"/>
      <c r="X7"/>
      <c r="Y7"/>
      <c r="Z7"/>
      <c r="AA7"/>
    </row>
    <row r="8" spans="1:27" s="6" customFormat="1" ht="24.75" customHeight="1" x14ac:dyDescent="0.15">
      <c r="A8" s="275" t="s">
        <v>238</v>
      </c>
      <c r="B8" s="273">
        <v>54680</v>
      </c>
      <c r="C8" s="274"/>
      <c r="D8" s="276">
        <v>7854</v>
      </c>
      <c r="E8" s="276"/>
      <c r="F8" s="276"/>
      <c r="G8" s="259">
        <v>14.4</v>
      </c>
      <c r="H8" s="259"/>
      <c r="I8" s="276">
        <v>35962</v>
      </c>
      <c r="J8" s="276"/>
      <c r="K8" s="276"/>
      <c r="L8" s="259">
        <v>65.8</v>
      </c>
      <c r="M8" s="259"/>
      <c r="N8" s="276">
        <v>10864</v>
      </c>
      <c r="O8" s="276"/>
      <c r="P8" s="278">
        <v>19.899999999999999</v>
      </c>
      <c r="Q8" s="278"/>
      <c r="R8" s="259" t="s">
        <v>273</v>
      </c>
      <c r="S8" s="259"/>
      <c r="U8"/>
      <c r="V8"/>
      <c r="W8"/>
      <c r="X8"/>
      <c r="Y8"/>
      <c r="Z8"/>
      <c r="AA8"/>
    </row>
    <row r="9" spans="1:27" s="6" customFormat="1" ht="24.75" customHeight="1" x14ac:dyDescent="0.15">
      <c r="A9" s="275"/>
      <c r="B9" s="273"/>
      <c r="C9" s="274"/>
      <c r="D9" s="276"/>
      <c r="E9" s="276"/>
      <c r="F9" s="276"/>
      <c r="G9" s="259"/>
      <c r="H9" s="259"/>
      <c r="I9" s="276"/>
      <c r="J9" s="276"/>
      <c r="K9" s="276"/>
      <c r="L9" s="259"/>
      <c r="M9" s="259"/>
      <c r="N9" s="276"/>
      <c r="O9" s="276"/>
      <c r="P9" s="278"/>
      <c r="Q9" s="278"/>
      <c r="R9" s="259"/>
      <c r="S9" s="259"/>
      <c r="U9"/>
      <c r="V9"/>
      <c r="W9"/>
      <c r="X9"/>
      <c r="Y9"/>
      <c r="Z9"/>
      <c r="AA9"/>
    </row>
    <row r="10" spans="1:27" s="6" customFormat="1" ht="24.75" customHeight="1" x14ac:dyDescent="0.15">
      <c r="A10" s="275" t="s">
        <v>237</v>
      </c>
      <c r="B10" s="273">
        <v>53971</v>
      </c>
      <c r="C10" s="274"/>
      <c r="D10" s="274">
        <v>7717</v>
      </c>
      <c r="E10" s="274"/>
      <c r="F10" s="274"/>
      <c r="G10" s="277">
        <v>14.3</v>
      </c>
      <c r="H10" s="277"/>
      <c r="I10" s="274">
        <v>33838</v>
      </c>
      <c r="J10" s="274"/>
      <c r="K10" s="274"/>
      <c r="L10" s="277">
        <v>62.7</v>
      </c>
      <c r="M10" s="277"/>
      <c r="N10" s="274">
        <v>12416</v>
      </c>
      <c r="O10" s="274"/>
      <c r="P10" s="277" t="s">
        <v>183</v>
      </c>
      <c r="Q10" s="277"/>
      <c r="R10" s="259" t="s">
        <v>273</v>
      </c>
      <c r="S10" s="259"/>
      <c r="U10"/>
      <c r="V10"/>
      <c r="W10"/>
      <c r="X10"/>
      <c r="Y10"/>
      <c r="Z10"/>
      <c r="AA10"/>
    </row>
    <row r="11" spans="1:27" s="6" customFormat="1" ht="24.75" customHeight="1" x14ac:dyDescent="0.15">
      <c r="A11" s="275"/>
      <c r="B11" s="273"/>
      <c r="C11" s="274"/>
      <c r="D11" s="274"/>
      <c r="E11" s="274"/>
      <c r="F11" s="274"/>
      <c r="G11" s="277"/>
      <c r="H11" s="277"/>
      <c r="I11" s="274"/>
      <c r="J11" s="274"/>
      <c r="K11" s="274"/>
      <c r="L11" s="277"/>
      <c r="M11" s="277"/>
      <c r="N11" s="274"/>
      <c r="O11" s="274"/>
      <c r="P11" s="277"/>
      <c r="Q11" s="277"/>
      <c r="R11" s="259"/>
      <c r="S11" s="259"/>
      <c r="U11"/>
      <c r="V11"/>
      <c r="W11"/>
      <c r="X11"/>
      <c r="Y11"/>
      <c r="Z11"/>
      <c r="AA11"/>
    </row>
    <row r="12" spans="1:27" s="6" customFormat="1" ht="24.75" customHeight="1" x14ac:dyDescent="0.15">
      <c r="A12" s="275" t="s">
        <v>236</v>
      </c>
      <c r="B12" s="273">
        <f>D12+I12+N12+R12</f>
        <v>53004</v>
      </c>
      <c r="C12" s="274"/>
      <c r="D12" s="274">
        <v>7188</v>
      </c>
      <c r="E12" s="274"/>
      <c r="F12" s="274"/>
      <c r="G12" s="279">
        <v>13.6</v>
      </c>
      <c r="H12" s="280"/>
      <c r="I12" s="274">
        <v>30682</v>
      </c>
      <c r="J12" s="274"/>
      <c r="K12" s="274"/>
      <c r="L12" s="277">
        <v>57.9</v>
      </c>
      <c r="M12" s="277"/>
      <c r="N12" s="274">
        <v>15080</v>
      </c>
      <c r="O12" s="274"/>
      <c r="P12" s="286">
        <v>28.5</v>
      </c>
      <c r="Q12" s="277"/>
      <c r="R12" s="277">
        <v>54</v>
      </c>
      <c r="S12" s="277"/>
      <c r="U12"/>
      <c r="V12"/>
      <c r="W12"/>
      <c r="X12"/>
      <c r="Y12"/>
      <c r="Z12"/>
      <c r="AA12"/>
    </row>
    <row r="13" spans="1:27" s="6" customFormat="1" ht="24.75" customHeight="1" x14ac:dyDescent="0.15">
      <c r="A13" s="275"/>
      <c r="B13" s="273"/>
      <c r="C13" s="274"/>
      <c r="D13" s="274"/>
      <c r="E13" s="274"/>
      <c r="F13" s="274"/>
      <c r="G13" s="280"/>
      <c r="H13" s="280"/>
      <c r="I13" s="274"/>
      <c r="J13" s="274"/>
      <c r="K13" s="274"/>
      <c r="L13" s="277"/>
      <c r="M13" s="277"/>
      <c r="N13" s="274"/>
      <c r="O13" s="274"/>
      <c r="P13" s="277"/>
      <c r="Q13" s="277"/>
      <c r="R13" s="277"/>
      <c r="S13" s="277"/>
      <c r="U13"/>
      <c r="V13"/>
      <c r="W13"/>
      <c r="X13"/>
      <c r="Y13"/>
      <c r="Z13"/>
      <c r="AA13"/>
    </row>
    <row r="14" spans="1:27" s="6" customFormat="1" ht="24.75" customHeight="1" x14ac:dyDescent="0.15">
      <c r="A14" s="275" t="s">
        <v>240</v>
      </c>
      <c r="B14" s="273">
        <f>D14+I14+N14+R14</f>
        <v>51369</v>
      </c>
      <c r="C14" s="274"/>
      <c r="D14" s="274">
        <v>6370</v>
      </c>
      <c r="E14" s="274"/>
      <c r="F14" s="274"/>
      <c r="G14" s="279">
        <v>12.4</v>
      </c>
      <c r="H14" s="280"/>
      <c r="I14" s="274">
        <v>27617</v>
      </c>
      <c r="J14" s="274"/>
      <c r="K14" s="274"/>
      <c r="L14" s="277">
        <v>53.9</v>
      </c>
      <c r="M14" s="277"/>
      <c r="N14" s="274">
        <v>17289</v>
      </c>
      <c r="O14" s="274"/>
      <c r="P14" s="286">
        <v>33.700000000000003</v>
      </c>
      <c r="Q14" s="277"/>
      <c r="R14" s="277">
        <v>93</v>
      </c>
      <c r="S14" s="277"/>
      <c r="U14"/>
      <c r="V14"/>
      <c r="W14"/>
      <c r="X14"/>
      <c r="Y14"/>
      <c r="Z14"/>
      <c r="AA14"/>
    </row>
    <row r="15" spans="1:27" s="6" customFormat="1" ht="24.75" customHeight="1" x14ac:dyDescent="0.15">
      <c r="A15" s="275"/>
      <c r="B15" s="273"/>
      <c r="C15" s="274"/>
      <c r="D15" s="274"/>
      <c r="E15" s="274"/>
      <c r="F15" s="274"/>
      <c r="G15" s="280"/>
      <c r="H15" s="280"/>
      <c r="I15" s="274"/>
      <c r="J15" s="274"/>
      <c r="K15" s="274"/>
      <c r="L15" s="277"/>
      <c r="M15" s="277"/>
      <c r="N15" s="274"/>
      <c r="O15" s="274"/>
      <c r="P15" s="277"/>
      <c r="Q15" s="277"/>
      <c r="R15" s="277"/>
      <c r="S15" s="277"/>
      <c r="U15"/>
      <c r="V15"/>
      <c r="W15"/>
      <c r="X15"/>
      <c r="Y15"/>
      <c r="Z15"/>
      <c r="AA15"/>
    </row>
    <row r="16" spans="1:27" s="6" customFormat="1" ht="24.75" customHeight="1" x14ac:dyDescent="0.15">
      <c r="A16" s="275" t="s">
        <v>271</v>
      </c>
      <c r="B16" s="273">
        <f>D16+I16+N16+R16</f>
        <v>49798</v>
      </c>
      <c r="C16" s="274"/>
      <c r="D16" s="274">
        <v>5702</v>
      </c>
      <c r="E16" s="274"/>
      <c r="F16" s="274"/>
      <c r="G16" s="279">
        <v>11.6</v>
      </c>
      <c r="H16" s="280"/>
      <c r="I16" s="274">
        <v>25763</v>
      </c>
      <c r="J16" s="274"/>
      <c r="K16" s="274"/>
      <c r="L16" s="277">
        <v>52.3</v>
      </c>
      <c r="M16" s="277"/>
      <c r="N16" s="274">
        <v>17834</v>
      </c>
      <c r="O16" s="274"/>
      <c r="P16" s="286">
        <v>36.200000000000003</v>
      </c>
      <c r="Q16" s="277"/>
      <c r="R16" s="277">
        <v>499</v>
      </c>
      <c r="S16" s="277"/>
      <c r="U16"/>
      <c r="V16"/>
      <c r="W16"/>
      <c r="X16"/>
      <c r="Y16"/>
      <c r="Z16"/>
      <c r="AA16"/>
    </row>
    <row r="17" spans="1:27" s="6" customFormat="1" ht="24.75" customHeight="1" x14ac:dyDescent="0.15">
      <c r="A17" s="281"/>
      <c r="B17" s="282"/>
      <c r="C17" s="283"/>
      <c r="D17" s="283"/>
      <c r="E17" s="283"/>
      <c r="F17" s="283"/>
      <c r="G17" s="287"/>
      <c r="H17" s="287"/>
      <c r="I17" s="283"/>
      <c r="J17" s="283"/>
      <c r="K17" s="283"/>
      <c r="L17" s="233"/>
      <c r="M17" s="233"/>
      <c r="N17" s="283"/>
      <c r="O17" s="283"/>
      <c r="P17" s="233"/>
      <c r="Q17" s="233"/>
      <c r="R17" s="233"/>
      <c r="S17" s="233"/>
      <c r="U17"/>
      <c r="V17"/>
      <c r="W17"/>
      <c r="X17"/>
      <c r="Y17"/>
      <c r="Z17"/>
      <c r="AA17"/>
    </row>
    <row r="18" spans="1:27" s="6" customFormat="1" x14ac:dyDescent="0.15">
      <c r="A18" s="57" t="s">
        <v>56</v>
      </c>
      <c r="B18" s="57"/>
      <c r="C18" s="57"/>
      <c r="D18" s="57"/>
      <c r="E18" s="57"/>
      <c r="F18" s="57"/>
      <c r="G18" s="57"/>
      <c r="H18" s="57"/>
      <c r="I18" s="57"/>
      <c r="J18" s="57"/>
      <c r="K18" s="57"/>
      <c r="L18" s="57"/>
      <c r="M18" s="57"/>
      <c r="N18" s="57"/>
      <c r="O18" s="57"/>
      <c r="P18" s="57"/>
      <c r="Q18" s="57"/>
      <c r="R18" s="57"/>
      <c r="S18" s="57"/>
      <c r="U18"/>
      <c r="V18"/>
      <c r="W18"/>
      <c r="X18"/>
      <c r="Y18"/>
      <c r="Z18"/>
      <c r="AA18"/>
    </row>
    <row r="19" spans="1:27" s="6" customFormat="1" x14ac:dyDescent="0.15">
      <c r="A19" s="57" t="s">
        <v>274</v>
      </c>
      <c r="B19" s="57"/>
      <c r="C19" s="57"/>
      <c r="D19" s="57"/>
      <c r="E19" s="57"/>
      <c r="F19" s="57"/>
      <c r="G19" s="57"/>
      <c r="H19" s="57"/>
      <c r="I19" s="57"/>
      <c r="J19" s="57"/>
      <c r="K19" s="57"/>
      <c r="L19" s="57"/>
      <c r="M19" s="57"/>
      <c r="N19" s="57"/>
      <c r="O19" s="57"/>
      <c r="P19" s="57"/>
      <c r="Q19" s="57"/>
      <c r="R19" s="57"/>
      <c r="S19" s="57"/>
      <c r="U19"/>
      <c r="V19"/>
      <c r="W19"/>
      <c r="X19"/>
      <c r="Y19"/>
      <c r="Z19"/>
      <c r="AA19"/>
    </row>
    <row r="20" spans="1:27" s="6" customFormat="1" x14ac:dyDescent="0.15">
      <c r="A20" s="57"/>
      <c r="B20" s="57"/>
      <c r="C20" s="57"/>
      <c r="D20" s="57"/>
      <c r="E20" s="57"/>
      <c r="F20" s="57"/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57"/>
      <c r="S20" s="57"/>
      <c r="U20"/>
      <c r="V20"/>
      <c r="W20"/>
      <c r="X20"/>
      <c r="Y20"/>
      <c r="Z20"/>
      <c r="AA20"/>
    </row>
    <row r="21" spans="1:27" s="6" customFormat="1" x14ac:dyDescent="0.15">
      <c r="A21" s="57"/>
      <c r="B21" s="57"/>
      <c r="C21" s="57"/>
      <c r="D21" s="57"/>
      <c r="E21" s="57"/>
      <c r="F21" s="57"/>
      <c r="G21" s="57"/>
      <c r="H21" s="57"/>
      <c r="I21" s="57"/>
      <c r="J21" s="57"/>
      <c r="K21" s="57"/>
      <c r="L21" s="57"/>
      <c r="M21" s="57"/>
      <c r="N21" s="57"/>
      <c r="O21" s="57"/>
      <c r="P21" s="57"/>
      <c r="Q21" s="57"/>
      <c r="R21" s="57"/>
      <c r="S21" s="57"/>
      <c r="U21"/>
      <c r="V21"/>
      <c r="W21"/>
      <c r="X21"/>
      <c r="Y21"/>
      <c r="Z21"/>
      <c r="AA21"/>
    </row>
    <row r="22" spans="1:27" s="6" customFormat="1" x14ac:dyDescent="0.15">
      <c r="A22" s="57"/>
      <c r="B22" s="57"/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  <c r="U22"/>
      <c r="V22"/>
      <c r="W22"/>
      <c r="X22"/>
      <c r="Y22"/>
      <c r="Z22"/>
      <c r="AA22"/>
    </row>
    <row r="23" spans="1:27" s="6" customFormat="1" x14ac:dyDescent="0.15">
      <c r="A23" s="57"/>
      <c r="B23" s="57"/>
      <c r="C23" s="57"/>
      <c r="D23" s="57"/>
      <c r="E23" s="57"/>
      <c r="F23" s="57"/>
      <c r="G23" s="57"/>
      <c r="H23" s="57"/>
      <c r="I23" s="57"/>
      <c r="J23" s="57"/>
      <c r="K23" s="57"/>
      <c r="L23" s="57"/>
      <c r="M23" s="57"/>
      <c r="N23" s="57"/>
      <c r="O23" s="57"/>
      <c r="P23" s="57"/>
      <c r="Q23" s="57"/>
      <c r="R23" s="57"/>
      <c r="S23" s="57"/>
      <c r="U23"/>
      <c r="V23"/>
      <c r="W23"/>
      <c r="X23"/>
      <c r="Y23"/>
      <c r="Z23"/>
      <c r="AA23"/>
    </row>
    <row r="24" spans="1:27" s="6" customFormat="1" x14ac:dyDescent="0.15">
      <c r="A24" s="57"/>
      <c r="B24" s="57"/>
      <c r="C24" s="57"/>
      <c r="D24" s="57"/>
      <c r="E24" s="57"/>
      <c r="F24" s="57"/>
      <c r="G24" s="57"/>
      <c r="H24" s="57"/>
      <c r="I24" s="57"/>
      <c r="J24" s="57"/>
      <c r="K24" s="57"/>
      <c r="L24" s="57"/>
      <c r="M24" s="57"/>
      <c r="N24" s="57"/>
      <c r="O24" s="57"/>
      <c r="P24" s="57"/>
      <c r="Q24" s="57"/>
      <c r="R24" s="57"/>
      <c r="S24" s="57"/>
      <c r="U24"/>
      <c r="V24"/>
      <c r="W24"/>
      <c r="X24"/>
      <c r="Y24"/>
      <c r="Z24"/>
      <c r="AA24"/>
    </row>
    <row r="25" spans="1:27" s="6" customFormat="1" x14ac:dyDescent="0.15">
      <c r="A25" s="57"/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U25"/>
      <c r="V25"/>
      <c r="W25"/>
      <c r="X25"/>
      <c r="Y25"/>
      <c r="Z25"/>
      <c r="AA25"/>
    </row>
    <row r="26" spans="1:27" s="6" customFormat="1" ht="24.75" customHeight="1" x14ac:dyDescent="0.15">
      <c r="A26" s="57" t="s">
        <v>83</v>
      </c>
      <c r="B26" s="57"/>
      <c r="C26" s="57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2"/>
      <c r="U26"/>
      <c r="V26"/>
      <c r="W26"/>
      <c r="X26"/>
      <c r="Y26"/>
      <c r="Z26"/>
      <c r="AA26"/>
    </row>
    <row r="27" spans="1:27" s="6" customFormat="1" ht="24.75" customHeight="1" x14ac:dyDescent="0.15">
      <c r="A27" s="226" t="s">
        <v>271</v>
      </c>
      <c r="B27" s="234" t="s">
        <v>218</v>
      </c>
      <c r="C27" s="234"/>
      <c r="D27" s="234"/>
      <c r="E27" s="234" t="s">
        <v>72</v>
      </c>
      <c r="F27" s="234"/>
      <c r="G27" s="234"/>
      <c r="H27" s="234"/>
      <c r="I27" s="234"/>
      <c r="J27" s="234" t="s">
        <v>73</v>
      </c>
      <c r="K27" s="234"/>
      <c r="L27" s="234"/>
      <c r="M27" s="234"/>
      <c r="N27" s="234"/>
      <c r="O27" s="234" t="s">
        <v>74</v>
      </c>
      <c r="P27" s="234"/>
      <c r="Q27" s="234"/>
      <c r="R27" s="219"/>
      <c r="S27" s="219" t="s">
        <v>186</v>
      </c>
      <c r="T27" s="220"/>
      <c r="U27"/>
      <c r="V27"/>
      <c r="W27"/>
      <c r="X27"/>
      <c r="Y27"/>
      <c r="Z27"/>
      <c r="AA27"/>
    </row>
    <row r="28" spans="1:27" s="6" customFormat="1" ht="24.75" customHeight="1" x14ac:dyDescent="0.15">
      <c r="A28" s="226"/>
      <c r="B28" s="234"/>
      <c r="C28" s="234"/>
      <c r="D28" s="234"/>
      <c r="E28" s="234" t="s">
        <v>76</v>
      </c>
      <c r="F28" s="234"/>
      <c r="G28" s="234"/>
      <c r="H28" s="234" t="s">
        <v>77</v>
      </c>
      <c r="I28" s="234"/>
      <c r="J28" s="234" t="s">
        <v>76</v>
      </c>
      <c r="K28" s="234"/>
      <c r="L28" s="234"/>
      <c r="M28" s="234" t="s">
        <v>77</v>
      </c>
      <c r="N28" s="234"/>
      <c r="O28" s="234" t="s">
        <v>76</v>
      </c>
      <c r="P28" s="234"/>
      <c r="Q28" s="234" t="s">
        <v>77</v>
      </c>
      <c r="R28" s="219"/>
      <c r="S28" s="219" t="s">
        <v>187</v>
      </c>
      <c r="T28" s="220"/>
      <c r="U28"/>
      <c r="V28"/>
      <c r="W28"/>
      <c r="X28"/>
      <c r="Y28"/>
      <c r="Z28"/>
      <c r="AA28"/>
    </row>
    <row r="29" spans="1:27" s="6" customFormat="1" ht="24.75" customHeight="1" x14ac:dyDescent="0.15">
      <c r="A29" s="62" t="s">
        <v>84</v>
      </c>
      <c r="B29" s="273">
        <f>E29+J29+O29+S29</f>
        <v>126146099</v>
      </c>
      <c r="C29" s="274"/>
      <c r="D29" s="274"/>
      <c r="E29" s="276">
        <v>14955692</v>
      </c>
      <c r="F29" s="276"/>
      <c r="G29" s="276"/>
      <c r="H29" s="284">
        <v>12.1</v>
      </c>
      <c r="I29" s="284"/>
      <c r="J29" s="276">
        <v>72922764</v>
      </c>
      <c r="K29" s="276"/>
      <c r="L29" s="276"/>
      <c r="M29" s="284">
        <v>59.2</v>
      </c>
      <c r="N29" s="284"/>
      <c r="O29" s="276">
        <v>35335805</v>
      </c>
      <c r="P29" s="276"/>
      <c r="Q29" s="284">
        <v>28.7</v>
      </c>
      <c r="R29" s="284"/>
      <c r="S29" s="239">
        <v>2931838</v>
      </c>
      <c r="T29" s="239"/>
      <c r="U29"/>
      <c r="V29"/>
      <c r="W29"/>
      <c r="X29"/>
      <c r="Y29"/>
      <c r="Z29"/>
      <c r="AA29"/>
    </row>
    <row r="30" spans="1:27" s="6" customFormat="1" ht="24.75" customHeight="1" x14ac:dyDescent="0.15">
      <c r="A30" s="63" t="s">
        <v>85</v>
      </c>
      <c r="B30" s="282">
        <f>E30+J30+O30+S30</f>
        <v>1342059</v>
      </c>
      <c r="C30" s="283"/>
      <c r="D30" s="283"/>
      <c r="E30" s="283">
        <v>153608</v>
      </c>
      <c r="F30" s="283"/>
      <c r="G30" s="283"/>
      <c r="H30" s="285">
        <v>11.6</v>
      </c>
      <c r="I30" s="233"/>
      <c r="J30" s="283">
        <v>709992</v>
      </c>
      <c r="K30" s="283"/>
      <c r="L30" s="283"/>
      <c r="M30" s="233">
        <v>53.6</v>
      </c>
      <c r="N30" s="233"/>
      <c r="O30" s="283">
        <v>459957</v>
      </c>
      <c r="P30" s="283"/>
      <c r="Q30" s="285">
        <v>34.799999999999997</v>
      </c>
      <c r="R30" s="233"/>
      <c r="S30" s="240">
        <v>18502</v>
      </c>
      <c r="T30" s="240"/>
      <c r="U30"/>
      <c r="V30"/>
      <c r="W30"/>
      <c r="X30"/>
      <c r="Y30"/>
      <c r="Z30"/>
      <c r="AA30"/>
    </row>
    <row r="31" spans="1:27" s="6" customFormat="1" x14ac:dyDescent="0.15">
      <c r="A31" s="57"/>
      <c r="B31" s="57"/>
      <c r="C31" s="57"/>
      <c r="D31" s="57"/>
      <c r="E31" s="57"/>
      <c r="F31" s="57"/>
      <c r="G31" s="57"/>
      <c r="H31" s="57"/>
      <c r="I31" s="57"/>
      <c r="J31" s="57"/>
      <c r="K31" s="57"/>
      <c r="L31" s="57"/>
      <c r="M31" s="57"/>
      <c r="N31" s="57"/>
      <c r="O31" s="57"/>
      <c r="P31" s="57"/>
      <c r="Q31" s="57"/>
      <c r="R31" s="57"/>
      <c r="S31" s="57"/>
      <c r="T31"/>
      <c r="U31"/>
      <c r="V31"/>
      <c r="W31"/>
      <c r="X31"/>
      <c r="Y31"/>
      <c r="Z31"/>
      <c r="AA31"/>
    </row>
    <row r="32" spans="1:27" s="6" customFormat="1" x14ac:dyDescent="0.15">
      <c r="A32" s="57"/>
      <c r="B32" s="57"/>
      <c r="C32" s="57"/>
      <c r="D32" s="57"/>
      <c r="E32" s="57"/>
      <c r="F32" s="57"/>
      <c r="G32" s="57"/>
      <c r="H32" s="57"/>
      <c r="I32" s="57"/>
      <c r="J32" s="57"/>
      <c r="K32" s="57"/>
      <c r="L32" s="57"/>
      <c r="M32" s="57"/>
      <c r="N32" s="57"/>
      <c r="O32" s="57"/>
      <c r="P32" s="57"/>
      <c r="Q32" s="57"/>
      <c r="R32" s="57"/>
      <c r="S32" s="55"/>
      <c r="T32"/>
      <c r="U32"/>
      <c r="V32"/>
      <c r="W32"/>
      <c r="X32"/>
      <c r="Y32"/>
      <c r="Z32"/>
      <c r="AA32"/>
    </row>
  </sheetData>
  <mergeCells count="96">
    <mergeCell ref="O3:S3"/>
    <mergeCell ref="R6:S7"/>
    <mergeCell ref="R8:S9"/>
    <mergeCell ref="R10:S11"/>
    <mergeCell ref="R12:S13"/>
    <mergeCell ref="P10:Q11"/>
    <mergeCell ref="P12:Q13"/>
    <mergeCell ref="S27:T27"/>
    <mergeCell ref="S28:T28"/>
    <mergeCell ref="S29:T29"/>
    <mergeCell ref="S30:T30"/>
    <mergeCell ref="R4:S5"/>
    <mergeCell ref="R14:S15"/>
    <mergeCell ref="R16:S17"/>
    <mergeCell ref="G16:H17"/>
    <mergeCell ref="I16:K17"/>
    <mergeCell ref="L16:M17"/>
    <mergeCell ref="N16:O17"/>
    <mergeCell ref="P16:Q17"/>
    <mergeCell ref="O30:P30"/>
    <mergeCell ref="Q29:R29"/>
    <mergeCell ref="Q30:R30"/>
    <mergeCell ref="O27:R27"/>
    <mergeCell ref="L14:M15"/>
    <mergeCell ref="N14:O15"/>
    <mergeCell ref="P14:Q15"/>
    <mergeCell ref="Q28:R28"/>
    <mergeCell ref="O29:P29"/>
    <mergeCell ref="M29:N29"/>
    <mergeCell ref="M30:N30"/>
    <mergeCell ref="B30:D30"/>
    <mergeCell ref="E27:I27"/>
    <mergeCell ref="E28:G28"/>
    <mergeCell ref="H28:I28"/>
    <mergeCell ref="J27:N27"/>
    <mergeCell ref="J28:L28"/>
    <mergeCell ref="M28:N28"/>
    <mergeCell ref="B29:D29"/>
    <mergeCell ref="E29:G29"/>
    <mergeCell ref="E30:G30"/>
    <mergeCell ref="H29:I29"/>
    <mergeCell ref="H30:I30"/>
    <mergeCell ref="J29:L29"/>
    <mergeCell ref="J30:L30"/>
    <mergeCell ref="A27:A28"/>
    <mergeCell ref="B27:D28"/>
    <mergeCell ref="O28:P28"/>
    <mergeCell ref="D14:F15"/>
    <mergeCell ref="G12:H13"/>
    <mergeCell ref="I12:K13"/>
    <mergeCell ref="L12:M13"/>
    <mergeCell ref="N12:O13"/>
    <mergeCell ref="G14:H15"/>
    <mergeCell ref="I14:K15"/>
    <mergeCell ref="B12:C13"/>
    <mergeCell ref="D12:F13"/>
    <mergeCell ref="B14:C15"/>
    <mergeCell ref="A16:A17"/>
    <mergeCell ref="B16:C17"/>
    <mergeCell ref="D16:F17"/>
    <mergeCell ref="G10:H11"/>
    <mergeCell ref="I10:K11"/>
    <mergeCell ref="G6:H7"/>
    <mergeCell ref="P6:Q7"/>
    <mergeCell ref="I6:K7"/>
    <mergeCell ref="L6:M7"/>
    <mergeCell ref="P8:Q9"/>
    <mergeCell ref="N6:O7"/>
    <mergeCell ref="G8:H9"/>
    <mergeCell ref="I8:K9"/>
    <mergeCell ref="L8:M9"/>
    <mergeCell ref="N8:O9"/>
    <mergeCell ref="N10:O11"/>
    <mergeCell ref="L10:M11"/>
    <mergeCell ref="D8:F9"/>
    <mergeCell ref="A10:A11"/>
    <mergeCell ref="A12:A13"/>
    <mergeCell ref="A14:A15"/>
    <mergeCell ref="B8:C9"/>
    <mergeCell ref="B10:C11"/>
    <mergeCell ref="A8:A9"/>
    <mergeCell ref="D10:F11"/>
    <mergeCell ref="A4:A5"/>
    <mergeCell ref="B4:C5"/>
    <mergeCell ref="B6:C7"/>
    <mergeCell ref="A6:A7"/>
    <mergeCell ref="D6:F7"/>
    <mergeCell ref="G5:H5"/>
    <mergeCell ref="L5:M5"/>
    <mergeCell ref="P5:Q5"/>
    <mergeCell ref="I4:M4"/>
    <mergeCell ref="N4:Q4"/>
    <mergeCell ref="I5:K5"/>
    <mergeCell ref="N5:O5"/>
    <mergeCell ref="D4:H4"/>
    <mergeCell ref="D5:F5"/>
  </mergeCells>
  <phoneticPr fontId="2"/>
  <pageMargins left="0.70866141732283472" right="0.43307086614173229" top="0.98425196850393704" bottom="0.98425196850393704" header="0.51181102362204722" footer="0.51181102362204722"/>
  <pageSetup paperSize="9" orientation="portrait" r:id="rId1"/>
  <headerFooter alignWithMargins="0"/>
  <ignoredErrors>
    <ignoredError sqref="P10 P6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B62"/>
  <sheetViews>
    <sheetView zoomScaleNormal="100" zoomScaleSheetLayoutView="100" workbookViewId="0">
      <selection activeCell="K1" sqref="K1"/>
    </sheetView>
  </sheetViews>
  <sheetFormatPr defaultRowHeight="13.5" x14ac:dyDescent="0.15"/>
  <cols>
    <col min="1" max="1" width="9.75" style="55" customWidth="1"/>
    <col min="2" max="7" width="7.125" style="55" customWidth="1"/>
    <col min="8" max="8" width="9.125" style="55" customWidth="1"/>
    <col min="9" max="10" width="7.625" style="55" customWidth="1"/>
    <col min="11" max="11" width="9.125" style="55" customWidth="1"/>
    <col min="12" max="12" width="3.5" customWidth="1"/>
    <col min="13" max="14" width="7.625" customWidth="1"/>
    <col min="15" max="16" width="8.625" customWidth="1"/>
    <col min="17" max="17" width="7.625" customWidth="1"/>
  </cols>
  <sheetData>
    <row r="1" spans="1:28" ht="17.25" x14ac:dyDescent="0.15">
      <c r="A1" s="61" t="s">
        <v>138</v>
      </c>
    </row>
    <row r="2" spans="1:28" ht="13.5" customHeight="1" x14ac:dyDescent="0.15">
      <c r="A2" s="61"/>
    </row>
    <row r="3" spans="1:28" x14ac:dyDescent="0.15">
      <c r="A3" s="57" t="s">
        <v>139</v>
      </c>
      <c r="B3" s="57"/>
      <c r="C3" s="57"/>
      <c r="D3" s="57"/>
      <c r="E3" s="57"/>
      <c r="F3" s="57"/>
      <c r="G3" s="57"/>
      <c r="H3" s="240"/>
      <c r="I3" s="240"/>
      <c r="J3" s="240"/>
      <c r="K3" s="240"/>
      <c r="L3" s="10"/>
    </row>
    <row r="4" spans="1:28" ht="18" customHeight="1" x14ac:dyDescent="0.15">
      <c r="A4" s="289" t="s">
        <v>3</v>
      </c>
      <c r="B4" s="234" t="s">
        <v>140</v>
      </c>
      <c r="C4" s="234"/>
      <c r="D4" s="234"/>
      <c r="E4" s="234"/>
      <c r="F4" s="234"/>
      <c r="G4" s="234"/>
      <c r="H4" s="234"/>
      <c r="I4" s="234" t="s">
        <v>141</v>
      </c>
      <c r="J4" s="234"/>
      <c r="K4" s="219"/>
      <c r="L4" s="18"/>
    </row>
    <row r="5" spans="1:28" ht="18" customHeight="1" x14ac:dyDescent="0.15">
      <c r="A5" s="290"/>
      <c r="B5" s="234" t="s">
        <v>142</v>
      </c>
      <c r="C5" s="234"/>
      <c r="D5" s="234"/>
      <c r="E5" s="234" t="s">
        <v>143</v>
      </c>
      <c r="F5" s="234"/>
      <c r="G5" s="234"/>
      <c r="H5" s="292" t="s">
        <v>147</v>
      </c>
      <c r="I5" s="234" t="s">
        <v>144</v>
      </c>
      <c r="J5" s="234" t="s">
        <v>145</v>
      </c>
      <c r="K5" s="293" t="s">
        <v>148</v>
      </c>
      <c r="L5" s="20"/>
    </row>
    <row r="6" spans="1:28" ht="18" customHeight="1" x14ac:dyDescent="0.15">
      <c r="A6" s="291"/>
      <c r="B6" s="30" t="s">
        <v>114</v>
      </c>
      <c r="C6" s="30" t="s">
        <v>6</v>
      </c>
      <c r="D6" s="30" t="s">
        <v>7</v>
      </c>
      <c r="E6" s="30" t="s">
        <v>114</v>
      </c>
      <c r="F6" s="30" t="s">
        <v>6</v>
      </c>
      <c r="G6" s="30" t="s">
        <v>7</v>
      </c>
      <c r="H6" s="234"/>
      <c r="I6" s="234"/>
      <c r="J6" s="234"/>
      <c r="K6" s="219"/>
      <c r="L6" s="18"/>
    </row>
    <row r="7" spans="1:28" ht="36" customHeight="1" x14ac:dyDescent="0.15">
      <c r="A7" s="112" t="s">
        <v>300</v>
      </c>
      <c r="B7" s="103">
        <v>350</v>
      </c>
      <c r="C7" s="87">
        <v>177</v>
      </c>
      <c r="D7" s="87">
        <v>173</v>
      </c>
      <c r="E7" s="87">
        <v>627</v>
      </c>
      <c r="F7" s="87">
        <v>302</v>
      </c>
      <c r="G7" s="87">
        <v>325</v>
      </c>
      <c r="H7" s="102">
        <v>-277</v>
      </c>
      <c r="I7" s="89">
        <v>1431</v>
      </c>
      <c r="J7" s="89">
        <v>1627</v>
      </c>
      <c r="K7" s="102">
        <v>-196</v>
      </c>
      <c r="L7" s="11"/>
    </row>
    <row r="8" spans="1:28" ht="36" customHeight="1" x14ac:dyDescent="0.15">
      <c r="A8" s="161" t="s">
        <v>301</v>
      </c>
      <c r="B8" s="103">
        <v>365</v>
      </c>
      <c r="C8" s="87">
        <v>192</v>
      </c>
      <c r="D8" s="87">
        <v>173</v>
      </c>
      <c r="E8" s="87">
        <v>665</v>
      </c>
      <c r="F8" s="87">
        <v>353</v>
      </c>
      <c r="G8" s="87">
        <v>312</v>
      </c>
      <c r="H8" s="102">
        <v>-300</v>
      </c>
      <c r="I8" s="89">
        <v>1572</v>
      </c>
      <c r="J8" s="89">
        <v>1563</v>
      </c>
      <c r="K8" s="102">
        <v>9</v>
      </c>
      <c r="L8" s="11"/>
    </row>
    <row r="9" spans="1:28" ht="36" customHeight="1" x14ac:dyDescent="0.15">
      <c r="A9" s="161" t="s">
        <v>302</v>
      </c>
      <c r="B9" s="103">
        <v>319</v>
      </c>
      <c r="C9" s="87">
        <v>169</v>
      </c>
      <c r="D9" s="87">
        <v>150</v>
      </c>
      <c r="E9" s="87">
        <v>658</v>
      </c>
      <c r="F9" s="87">
        <v>340</v>
      </c>
      <c r="G9" s="87">
        <v>318</v>
      </c>
      <c r="H9" s="102">
        <v>-339</v>
      </c>
      <c r="I9" s="89">
        <v>1511</v>
      </c>
      <c r="J9" s="89">
        <v>1623</v>
      </c>
      <c r="K9" s="102">
        <v>-112</v>
      </c>
      <c r="L9" s="11"/>
      <c r="U9" s="21"/>
      <c r="V9" s="21"/>
      <c r="W9" s="21"/>
      <c r="X9" s="21"/>
      <c r="Y9" s="21"/>
      <c r="Z9" s="21"/>
      <c r="AA9" s="21"/>
      <c r="AB9" s="170"/>
    </row>
    <row r="10" spans="1:28" ht="36" customHeight="1" x14ac:dyDescent="0.15">
      <c r="A10" s="161" t="s">
        <v>252</v>
      </c>
      <c r="B10" s="103">
        <v>303</v>
      </c>
      <c r="C10" s="87">
        <v>159</v>
      </c>
      <c r="D10" s="87">
        <v>144</v>
      </c>
      <c r="E10" s="87">
        <v>701</v>
      </c>
      <c r="F10" s="87">
        <v>373</v>
      </c>
      <c r="G10" s="87">
        <v>328</v>
      </c>
      <c r="H10" s="102">
        <v>-398</v>
      </c>
      <c r="I10" s="89">
        <v>1528</v>
      </c>
      <c r="J10" s="89">
        <v>1641</v>
      </c>
      <c r="K10" s="102">
        <v>-113</v>
      </c>
      <c r="L10" s="11"/>
      <c r="U10" s="2"/>
      <c r="V10" s="2"/>
      <c r="W10" s="2"/>
      <c r="X10" s="2"/>
      <c r="Y10" s="2"/>
      <c r="Z10" s="2"/>
      <c r="AA10" s="2"/>
      <c r="AB10" s="2"/>
    </row>
    <row r="11" spans="1:28" ht="36" customHeight="1" x14ac:dyDescent="0.15">
      <c r="A11" s="175" t="s">
        <v>270</v>
      </c>
      <c r="B11" s="103">
        <v>311</v>
      </c>
      <c r="C11" s="87">
        <v>159</v>
      </c>
      <c r="D11" s="87">
        <v>152</v>
      </c>
      <c r="E11" s="87">
        <v>649</v>
      </c>
      <c r="F11" s="87">
        <v>354</v>
      </c>
      <c r="G11" s="87">
        <v>295</v>
      </c>
      <c r="H11" s="102">
        <v>-338</v>
      </c>
      <c r="I11" s="89">
        <v>1567</v>
      </c>
      <c r="J11" s="89">
        <v>1661</v>
      </c>
      <c r="K11" s="102">
        <v>-94</v>
      </c>
      <c r="L11" s="11"/>
      <c r="U11" s="2"/>
      <c r="V11" s="2"/>
      <c r="W11" s="2"/>
      <c r="X11" s="2"/>
      <c r="Y11" s="2"/>
      <c r="Z11" s="2"/>
      <c r="AA11" s="2"/>
      <c r="AB11" s="2"/>
    </row>
    <row r="12" spans="1:28" ht="36" customHeight="1" x14ac:dyDescent="0.15">
      <c r="A12" s="175" t="s">
        <v>275</v>
      </c>
      <c r="B12" s="104">
        <v>325</v>
      </c>
      <c r="C12" s="88">
        <v>165</v>
      </c>
      <c r="D12" s="88">
        <v>160</v>
      </c>
      <c r="E12" s="88">
        <v>689</v>
      </c>
      <c r="F12" s="88">
        <v>330</v>
      </c>
      <c r="G12" s="88">
        <v>359</v>
      </c>
      <c r="H12" s="105">
        <v>-364</v>
      </c>
      <c r="I12" s="89">
        <v>1459</v>
      </c>
      <c r="J12" s="89">
        <v>1556</v>
      </c>
      <c r="K12" s="102">
        <v>-97</v>
      </c>
      <c r="L12" s="11"/>
      <c r="U12" s="2"/>
      <c r="V12" s="2"/>
      <c r="W12" s="2"/>
      <c r="X12" s="2"/>
      <c r="Y12" s="2"/>
      <c r="Z12" s="2"/>
      <c r="AA12" s="2"/>
      <c r="AB12" s="2"/>
    </row>
    <row r="13" spans="1:28" ht="36" customHeight="1" x14ac:dyDescent="0.15">
      <c r="A13" s="175" t="s">
        <v>280</v>
      </c>
      <c r="B13" s="97">
        <v>267</v>
      </c>
      <c r="C13" s="89">
        <v>132</v>
      </c>
      <c r="D13" s="89">
        <v>135</v>
      </c>
      <c r="E13" s="89">
        <v>712</v>
      </c>
      <c r="F13" s="89">
        <v>342</v>
      </c>
      <c r="G13" s="89">
        <v>370</v>
      </c>
      <c r="H13" s="140">
        <v>-445</v>
      </c>
      <c r="I13" s="89">
        <v>1456</v>
      </c>
      <c r="J13" s="89">
        <v>1572</v>
      </c>
      <c r="K13" s="141">
        <v>-116</v>
      </c>
      <c r="L13" s="11"/>
      <c r="U13" s="2"/>
      <c r="V13" s="2"/>
      <c r="W13" s="2"/>
      <c r="X13" s="2"/>
      <c r="Y13" s="2"/>
      <c r="Z13" s="2"/>
      <c r="AA13" s="2"/>
      <c r="AB13" s="2"/>
    </row>
    <row r="14" spans="1:28" ht="36" customHeight="1" x14ac:dyDescent="0.15">
      <c r="A14" s="175" t="s">
        <v>286</v>
      </c>
      <c r="B14" s="97">
        <v>314</v>
      </c>
      <c r="C14" s="89">
        <v>148</v>
      </c>
      <c r="D14" s="89">
        <v>166</v>
      </c>
      <c r="E14" s="89">
        <v>725</v>
      </c>
      <c r="F14" s="89">
        <v>363</v>
      </c>
      <c r="G14" s="89">
        <v>362</v>
      </c>
      <c r="H14" s="141">
        <v>-411</v>
      </c>
      <c r="I14" s="89">
        <v>1583</v>
      </c>
      <c r="J14" s="89">
        <v>1581</v>
      </c>
      <c r="K14" s="140">
        <v>2</v>
      </c>
      <c r="L14" s="11"/>
      <c r="U14" s="2"/>
      <c r="V14" s="2"/>
      <c r="W14" s="2"/>
      <c r="X14" s="2"/>
      <c r="Y14" s="2"/>
      <c r="Z14" s="2"/>
      <c r="AA14" s="2"/>
      <c r="AB14" s="2"/>
    </row>
    <row r="15" spans="1:28" s="51" customFormat="1" ht="36" customHeight="1" x14ac:dyDescent="0.15">
      <c r="A15" s="138" t="s">
        <v>293</v>
      </c>
      <c r="B15" s="177">
        <v>281</v>
      </c>
      <c r="C15" s="178">
        <v>137</v>
      </c>
      <c r="D15" s="178">
        <v>144</v>
      </c>
      <c r="E15" s="178">
        <v>723</v>
      </c>
      <c r="F15" s="178">
        <v>360</v>
      </c>
      <c r="G15" s="178">
        <v>363</v>
      </c>
      <c r="H15" s="179">
        <v>-442</v>
      </c>
      <c r="I15" s="178">
        <v>1517</v>
      </c>
      <c r="J15" s="178">
        <v>1600</v>
      </c>
      <c r="K15" s="180">
        <f>+I15-J15</f>
        <v>-83</v>
      </c>
      <c r="L15" s="72"/>
      <c r="M15"/>
      <c r="N15"/>
      <c r="O15"/>
      <c r="P15"/>
      <c r="Q15"/>
      <c r="R15"/>
      <c r="S15"/>
      <c r="T15"/>
      <c r="U15" s="2"/>
      <c r="V15" s="2"/>
      <c r="W15" s="2"/>
      <c r="X15" s="2"/>
      <c r="Y15" s="2"/>
      <c r="Z15" s="2"/>
      <c r="AA15" s="2"/>
      <c r="AB15" s="2"/>
    </row>
    <row r="16" spans="1:28" s="51" customFormat="1" ht="36" customHeight="1" x14ac:dyDescent="0.15">
      <c r="A16" s="137" t="s">
        <v>303</v>
      </c>
      <c r="B16" s="147">
        <v>227</v>
      </c>
      <c r="C16" s="131">
        <v>114</v>
      </c>
      <c r="D16" s="131">
        <v>113</v>
      </c>
      <c r="E16" s="131">
        <v>823</v>
      </c>
      <c r="F16" s="131">
        <v>417</v>
      </c>
      <c r="G16" s="131">
        <v>406</v>
      </c>
      <c r="H16" s="186">
        <f>+B16-E16</f>
        <v>-596</v>
      </c>
      <c r="I16" s="131">
        <v>1403</v>
      </c>
      <c r="J16" s="131">
        <v>1622</v>
      </c>
      <c r="K16" s="187">
        <f>+I16-J16</f>
        <v>-219</v>
      </c>
      <c r="L16" s="139"/>
      <c r="M16"/>
      <c r="N16"/>
      <c r="O16"/>
      <c r="P16"/>
      <c r="Q16"/>
      <c r="R16"/>
      <c r="S16"/>
      <c r="T16"/>
    </row>
    <row r="17" spans="1:12" x14ac:dyDescent="0.15">
      <c r="A17" s="57" t="s">
        <v>146</v>
      </c>
      <c r="B17" s="57"/>
      <c r="C17" s="57"/>
      <c r="D17" s="57"/>
      <c r="E17" s="57"/>
      <c r="F17" s="57"/>
      <c r="G17" s="57"/>
      <c r="H17" s="57"/>
      <c r="I17" s="57"/>
      <c r="J17" s="57"/>
      <c r="K17" s="57"/>
      <c r="L17" s="6"/>
    </row>
    <row r="18" spans="1:12" x14ac:dyDescent="0.15">
      <c r="A18" s="57" t="s">
        <v>304</v>
      </c>
      <c r="B18" s="57"/>
      <c r="C18" s="57"/>
      <c r="D18" s="57"/>
      <c r="E18" s="57"/>
      <c r="F18" s="57"/>
      <c r="G18" s="57"/>
      <c r="H18" s="57"/>
      <c r="I18" s="57"/>
      <c r="J18" s="57"/>
      <c r="K18" s="57"/>
      <c r="L18" s="6"/>
    </row>
    <row r="19" spans="1:12" x14ac:dyDescent="0.15">
      <c r="A19" s="57" t="s">
        <v>305</v>
      </c>
      <c r="B19" s="57"/>
      <c r="C19" s="57"/>
      <c r="D19" s="57"/>
      <c r="E19" s="57"/>
      <c r="F19" s="57"/>
      <c r="G19" s="57"/>
      <c r="H19" s="57"/>
      <c r="I19" s="57"/>
      <c r="J19" s="57"/>
      <c r="K19" s="57"/>
      <c r="L19" s="6"/>
    </row>
    <row r="30" spans="1:12" ht="13.5" customHeight="1" x14ac:dyDescent="0.15"/>
    <row r="31" spans="1:12" ht="13.5" customHeight="1" x14ac:dyDescent="0.15"/>
    <row r="32" spans="1:12" ht="13.5" customHeight="1" x14ac:dyDescent="0.15"/>
    <row r="33" spans="1:11" ht="13.5" customHeight="1" x14ac:dyDescent="0.15"/>
    <row r="34" spans="1:11" ht="13.5" customHeight="1" x14ac:dyDescent="0.15"/>
    <row r="35" spans="1:11" ht="13.5" customHeight="1" x14ac:dyDescent="0.15"/>
    <row r="36" spans="1:11" ht="13.5" customHeight="1" x14ac:dyDescent="0.15"/>
    <row r="37" spans="1:11" ht="13.5" customHeight="1" x14ac:dyDescent="0.15"/>
    <row r="39" spans="1:11" ht="13.9" customHeight="1" x14ac:dyDescent="0.15"/>
    <row r="47" spans="1:11" x14ac:dyDescent="0.15">
      <c r="A47" s="34"/>
      <c r="B47" s="34"/>
      <c r="C47" s="34"/>
      <c r="D47" s="34"/>
      <c r="E47" s="34"/>
      <c r="F47" s="34"/>
      <c r="G47" s="34"/>
      <c r="H47" s="34"/>
      <c r="I47" s="34"/>
      <c r="J47" s="34"/>
      <c r="K47" s="34"/>
    </row>
    <row r="48" spans="1:11" x14ac:dyDescent="0.15">
      <c r="A48" s="34"/>
      <c r="B48" s="34"/>
      <c r="C48" s="34"/>
      <c r="D48" s="34"/>
      <c r="E48" s="34"/>
      <c r="F48" s="34"/>
      <c r="G48" s="34"/>
      <c r="H48" s="34"/>
      <c r="I48" s="34"/>
      <c r="J48" s="34"/>
      <c r="K48" s="34"/>
    </row>
    <row r="49" spans="1:12" x14ac:dyDescent="0.15">
      <c r="A49" s="171"/>
      <c r="B49" s="171"/>
      <c r="C49" s="171"/>
      <c r="D49" s="171"/>
      <c r="E49" s="171"/>
      <c r="F49" s="171"/>
      <c r="G49" s="171"/>
      <c r="H49" s="171"/>
      <c r="I49" s="171"/>
      <c r="J49" s="171"/>
      <c r="K49" s="171"/>
      <c r="L49" s="21"/>
    </row>
    <row r="50" spans="1:12" x14ac:dyDescent="0.15">
      <c r="A50" s="171"/>
      <c r="B50" s="171"/>
      <c r="C50" s="171"/>
      <c r="D50" s="171"/>
      <c r="E50" s="171"/>
      <c r="F50" s="171"/>
      <c r="G50" s="171"/>
      <c r="H50" s="172"/>
      <c r="I50" s="171"/>
      <c r="J50" s="171"/>
      <c r="K50" s="172"/>
      <c r="L50" s="22"/>
    </row>
    <row r="51" spans="1:12" x14ac:dyDescent="0.15">
      <c r="A51" s="171"/>
      <c r="B51" s="170"/>
      <c r="C51" s="170"/>
      <c r="D51" s="170"/>
      <c r="E51" s="170"/>
      <c r="F51" s="170"/>
      <c r="G51" s="170"/>
      <c r="H51" s="171"/>
      <c r="I51" s="171"/>
      <c r="J51" s="171"/>
      <c r="K51" s="171"/>
      <c r="L51" s="21"/>
    </row>
    <row r="52" spans="1:12" ht="15" customHeight="1" x14ac:dyDescent="0.15">
      <c r="A52" s="34"/>
      <c r="B52" s="34"/>
      <c r="C52" s="34"/>
      <c r="D52" s="34"/>
      <c r="E52" s="34"/>
      <c r="F52" s="34"/>
      <c r="G52" s="34"/>
      <c r="H52" s="69"/>
      <c r="I52" s="34"/>
      <c r="J52" s="34"/>
      <c r="K52" s="69"/>
      <c r="L52" s="23"/>
    </row>
    <row r="53" spans="1:12" ht="15" customHeight="1" x14ac:dyDescent="0.15">
      <c r="A53" s="33"/>
      <c r="B53" s="34"/>
      <c r="C53" s="34"/>
      <c r="D53" s="34"/>
      <c r="E53" s="34"/>
      <c r="F53" s="34"/>
      <c r="G53" s="34"/>
      <c r="H53" s="69"/>
      <c r="I53" s="34"/>
      <c r="J53" s="34"/>
      <c r="K53" s="69"/>
      <c r="L53" s="23"/>
    </row>
    <row r="54" spans="1:12" ht="15" customHeight="1" x14ac:dyDescent="0.15">
      <c r="A54" s="33"/>
      <c r="B54" s="34"/>
      <c r="C54" s="34"/>
      <c r="D54" s="34"/>
      <c r="E54" s="34"/>
      <c r="F54" s="34"/>
      <c r="G54" s="34"/>
      <c r="H54" s="69"/>
      <c r="I54" s="34"/>
      <c r="J54" s="34"/>
      <c r="K54" s="69"/>
      <c r="L54" s="23"/>
    </row>
    <row r="55" spans="1:12" ht="15" customHeight="1" x14ac:dyDescent="0.15">
      <c r="A55" s="33"/>
      <c r="B55" s="34"/>
      <c r="C55" s="34"/>
      <c r="D55" s="34"/>
      <c r="E55" s="34"/>
      <c r="F55" s="34"/>
      <c r="G55" s="34"/>
      <c r="H55" s="69"/>
      <c r="I55" s="34"/>
      <c r="J55" s="34"/>
      <c r="K55" s="69"/>
      <c r="L55" s="23"/>
    </row>
    <row r="56" spans="1:12" ht="15" customHeight="1" x14ac:dyDescent="0.15">
      <c r="A56" s="33"/>
      <c r="B56" s="34"/>
      <c r="C56" s="34"/>
      <c r="D56" s="34"/>
      <c r="E56" s="34"/>
      <c r="F56" s="34"/>
      <c r="G56" s="34"/>
      <c r="H56" s="69"/>
      <c r="I56" s="34"/>
      <c r="J56" s="34"/>
      <c r="K56" s="69"/>
      <c r="L56" s="23"/>
    </row>
    <row r="57" spans="1:12" ht="15" customHeight="1" x14ac:dyDescent="0.15">
      <c r="A57" s="33"/>
      <c r="B57" s="34"/>
      <c r="C57" s="34"/>
      <c r="D57" s="34"/>
      <c r="E57" s="34"/>
      <c r="F57" s="34"/>
      <c r="G57" s="34"/>
      <c r="H57" s="69"/>
      <c r="I57" s="34"/>
      <c r="J57" s="34"/>
      <c r="K57" s="69"/>
      <c r="L57" s="23"/>
    </row>
    <row r="58" spans="1:12" ht="15" customHeight="1" x14ac:dyDescent="0.15">
      <c r="A58" s="33"/>
      <c r="B58" s="34"/>
      <c r="C58" s="34"/>
      <c r="D58" s="34"/>
      <c r="E58" s="34"/>
      <c r="F58" s="34"/>
      <c r="G58" s="34"/>
      <c r="H58" s="69"/>
      <c r="I58" s="34"/>
      <c r="J58" s="34"/>
      <c r="K58" s="69"/>
      <c r="L58" s="23"/>
    </row>
    <row r="59" spans="1:12" ht="15" customHeight="1" x14ac:dyDescent="0.15">
      <c r="A59" s="33"/>
      <c r="B59" s="34"/>
      <c r="C59" s="34"/>
      <c r="D59" s="34"/>
      <c r="E59" s="34"/>
      <c r="F59" s="34"/>
      <c r="G59" s="34"/>
      <c r="H59" s="69"/>
      <c r="I59" s="34"/>
      <c r="J59" s="34"/>
      <c r="K59" s="69"/>
      <c r="L59" s="23"/>
    </row>
    <row r="60" spans="1:12" ht="15" customHeight="1" x14ac:dyDescent="0.15">
      <c r="A60" s="33"/>
      <c r="B60" s="34"/>
      <c r="C60" s="34"/>
      <c r="D60" s="34"/>
      <c r="E60" s="34"/>
      <c r="F60" s="34"/>
      <c r="G60" s="34"/>
      <c r="H60" s="34"/>
      <c r="I60" s="34"/>
      <c r="J60" s="34"/>
      <c r="K60" s="34"/>
      <c r="L60" s="19"/>
    </row>
    <row r="61" spans="1:12" x14ac:dyDescent="0.15">
      <c r="A61" s="34"/>
      <c r="B61" s="34"/>
      <c r="C61" s="34"/>
      <c r="D61" s="34"/>
      <c r="E61" s="34"/>
      <c r="F61" s="34"/>
      <c r="G61" s="34"/>
      <c r="H61" s="34"/>
      <c r="I61" s="34"/>
      <c r="J61" s="34"/>
      <c r="K61" s="34"/>
    </row>
    <row r="62" spans="1:12" x14ac:dyDescent="0.15">
      <c r="A62" s="34"/>
      <c r="B62" s="34"/>
      <c r="C62" s="34"/>
      <c r="D62" s="34"/>
      <c r="E62" s="34"/>
      <c r="F62" s="34"/>
      <c r="G62" s="34"/>
      <c r="H62" s="34"/>
      <c r="I62" s="34"/>
      <c r="J62" s="34"/>
      <c r="K62" s="34"/>
    </row>
  </sheetData>
  <mergeCells count="10">
    <mergeCell ref="H3:K3"/>
    <mergeCell ref="A4:A6"/>
    <mergeCell ref="B4:H4"/>
    <mergeCell ref="I4:K4"/>
    <mergeCell ref="B5:D5"/>
    <mergeCell ref="E5:G5"/>
    <mergeCell ref="H5:H6"/>
    <mergeCell ref="I5:I6"/>
    <mergeCell ref="J5:J6"/>
    <mergeCell ref="K5:K6"/>
  </mergeCells>
  <phoneticPr fontId="2"/>
  <pageMargins left="0.78740157480314965" right="0.59055118110236227" top="0.98425196850393704" bottom="0.78740157480314965" header="0.51181102362204722" footer="0.51181102362204722"/>
  <pageSetup paperSize="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X23"/>
  <sheetViews>
    <sheetView zoomScaleNormal="100" zoomScaleSheetLayoutView="100" workbookViewId="0">
      <selection activeCell="N1" sqref="N1"/>
    </sheetView>
  </sheetViews>
  <sheetFormatPr defaultRowHeight="13.5" x14ac:dyDescent="0.15"/>
  <cols>
    <col min="2" max="2" width="6.875" customWidth="1"/>
    <col min="3" max="3" width="7" customWidth="1"/>
    <col min="4" max="6" width="6.875" customWidth="1"/>
    <col min="7" max="7" width="7" customWidth="1"/>
    <col min="8" max="9" width="6.625" customWidth="1"/>
    <col min="10" max="10" width="6.875" customWidth="1"/>
    <col min="11" max="11" width="6.625" customWidth="1"/>
    <col min="12" max="13" width="3.625" customWidth="1"/>
    <col min="14" max="14" width="6.625" customWidth="1"/>
  </cols>
  <sheetData>
    <row r="1" spans="1:24" ht="17.25" customHeight="1" x14ac:dyDescent="0.15">
      <c r="A1" s="5" t="s">
        <v>225</v>
      </c>
    </row>
    <row r="3" spans="1:24" x14ac:dyDescent="0.15">
      <c r="J3" s="166"/>
      <c r="K3" s="166"/>
      <c r="L3" s="166"/>
      <c r="M3" s="166"/>
    </row>
    <row r="4" spans="1:24" s="6" customFormat="1" x14ac:dyDescent="0.15">
      <c r="A4" s="6" t="s">
        <v>45</v>
      </c>
      <c r="H4" s="14"/>
      <c r="I4" s="14"/>
      <c r="J4" s="218" t="s">
        <v>173</v>
      </c>
      <c r="K4" s="218"/>
      <c r="L4" s="218"/>
      <c r="M4" s="218"/>
      <c r="N4" s="218"/>
      <c r="O4"/>
      <c r="P4"/>
      <c r="Q4"/>
      <c r="R4"/>
      <c r="S4"/>
      <c r="T4"/>
      <c r="U4"/>
      <c r="V4"/>
      <c r="W4"/>
      <c r="X4"/>
    </row>
    <row r="5" spans="1:24" s="6" customFormat="1" ht="35.1" customHeight="1" x14ac:dyDescent="0.15">
      <c r="A5" s="213" t="s">
        <v>122</v>
      </c>
      <c r="B5" s="296" t="s">
        <v>123</v>
      </c>
      <c r="C5" s="296"/>
      <c r="D5" s="296" t="s">
        <v>124</v>
      </c>
      <c r="E5" s="296"/>
      <c r="F5" s="296"/>
      <c r="G5" s="297" t="s">
        <v>125</v>
      </c>
      <c r="H5" s="298"/>
      <c r="I5" s="298"/>
      <c r="J5" s="298"/>
      <c r="K5" s="298"/>
      <c r="L5" s="298"/>
      <c r="M5" s="298"/>
      <c r="N5" s="298"/>
      <c r="O5"/>
      <c r="P5"/>
      <c r="Q5"/>
      <c r="R5"/>
      <c r="S5"/>
      <c r="T5"/>
      <c r="U5"/>
      <c r="V5"/>
      <c r="W5"/>
      <c r="X5"/>
    </row>
    <row r="6" spans="1:24" s="6" customFormat="1" ht="35.1" customHeight="1" x14ac:dyDescent="0.15">
      <c r="A6" s="213"/>
      <c r="B6" s="24" t="s">
        <v>47</v>
      </c>
      <c r="C6" s="24" t="s">
        <v>126</v>
      </c>
      <c r="D6" s="24" t="s">
        <v>47</v>
      </c>
      <c r="E6" s="24" t="s">
        <v>36</v>
      </c>
      <c r="F6" s="24" t="s">
        <v>37</v>
      </c>
      <c r="G6" s="24" t="s">
        <v>72</v>
      </c>
      <c r="H6" s="24" t="s">
        <v>127</v>
      </c>
      <c r="I6" s="24" t="s">
        <v>128</v>
      </c>
      <c r="J6" s="24" t="s">
        <v>129</v>
      </c>
      <c r="K6" s="24" t="s">
        <v>130</v>
      </c>
      <c r="L6" s="297" t="s">
        <v>74</v>
      </c>
      <c r="M6" s="298"/>
      <c r="N6" s="43" t="s">
        <v>188</v>
      </c>
      <c r="O6"/>
      <c r="P6"/>
      <c r="Q6"/>
      <c r="R6"/>
      <c r="S6"/>
      <c r="T6"/>
      <c r="U6"/>
      <c r="V6"/>
      <c r="W6"/>
      <c r="X6"/>
    </row>
    <row r="7" spans="1:24" s="6" customFormat="1" ht="39.950000000000003" customHeight="1" x14ac:dyDescent="0.15">
      <c r="A7" s="299" t="s">
        <v>78</v>
      </c>
      <c r="B7" s="38">
        <v>48985</v>
      </c>
      <c r="C7" s="38">
        <v>21808</v>
      </c>
      <c r="D7" s="38">
        <v>48123</v>
      </c>
      <c r="E7" s="38">
        <v>23186</v>
      </c>
      <c r="F7" s="38">
        <v>24937</v>
      </c>
      <c r="G7" s="38">
        <v>12738</v>
      </c>
      <c r="H7" s="38">
        <v>2240</v>
      </c>
      <c r="I7" s="38">
        <v>1962</v>
      </c>
      <c r="J7" s="38">
        <v>21985</v>
      </c>
      <c r="K7" s="38">
        <v>4267</v>
      </c>
      <c r="L7" s="254">
        <v>4931</v>
      </c>
      <c r="M7" s="254"/>
      <c r="N7" s="42" t="s">
        <v>209</v>
      </c>
      <c r="O7"/>
      <c r="P7"/>
      <c r="Q7"/>
      <c r="R7"/>
      <c r="S7"/>
      <c r="T7"/>
      <c r="U7"/>
      <c r="V7"/>
      <c r="W7"/>
      <c r="X7"/>
    </row>
    <row r="8" spans="1:24" s="6" customFormat="1" ht="39.950000000000003" customHeight="1" x14ac:dyDescent="0.15">
      <c r="A8" s="300"/>
      <c r="B8" s="38">
        <v>8914</v>
      </c>
      <c r="C8" s="38">
        <v>4193</v>
      </c>
      <c r="D8" s="38">
        <v>6641</v>
      </c>
      <c r="E8" s="38">
        <v>2516</v>
      </c>
      <c r="F8" s="38">
        <v>4125</v>
      </c>
      <c r="G8" s="38">
        <v>2105</v>
      </c>
      <c r="H8" s="38">
        <v>119</v>
      </c>
      <c r="I8" s="38">
        <v>183</v>
      </c>
      <c r="J8" s="38">
        <v>2346</v>
      </c>
      <c r="K8" s="38">
        <v>806</v>
      </c>
      <c r="L8" s="256">
        <v>1082</v>
      </c>
      <c r="M8" s="256"/>
      <c r="N8" s="42" t="s">
        <v>209</v>
      </c>
      <c r="O8"/>
      <c r="P8"/>
      <c r="Q8"/>
      <c r="R8"/>
      <c r="S8"/>
      <c r="T8"/>
      <c r="U8"/>
      <c r="V8"/>
      <c r="W8"/>
      <c r="X8"/>
    </row>
    <row r="9" spans="1:24" s="6" customFormat="1" ht="39.950000000000003" customHeight="1" x14ac:dyDescent="0.15">
      <c r="A9" s="299" t="s">
        <v>79</v>
      </c>
      <c r="B9" s="36">
        <v>49246</v>
      </c>
      <c r="C9" s="36">
        <v>22255</v>
      </c>
      <c r="D9" s="36">
        <v>48601</v>
      </c>
      <c r="E9" s="36">
        <v>23163</v>
      </c>
      <c r="F9" s="36">
        <v>25438</v>
      </c>
      <c r="G9" s="36">
        <v>11277</v>
      </c>
      <c r="H9" s="36">
        <v>3488</v>
      </c>
      <c r="I9" s="36">
        <v>1793</v>
      </c>
      <c r="J9" s="36">
        <v>21428</v>
      </c>
      <c r="K9" s="36">
        <v>4950</v>
      </c>
      <c r="L9" s="254">
        <v>5665</v>
      </c>
      <c r="M9" s="254"/>
      <c r="N9" s="49" t="s">
        <v>209</v>
      </c>
      <c r="O9"/>
      <c r="P9"/>
      <c r="Q9"/>
      <c r="R9"/>
      <c r="S9"/>
      <c r="T9"/>
      <c r="U9"/>
      <c r="V9"/>
      <c r="W9"/>
      <c r="X9"/>
    </row>
    <row r="10" spans="1:24" s="6" customFormat="1" ht="39.950000000000003" customHeight="1" x14ac:dyDescent="0.15">
      <c r="A10" s="301"/>
      <c r="B10" s="37">
        <v>8982</v>
      </c>
      <c r="C10" s="37">
        <v>4309</v>
      </c>
      <c r="D10" s="37">
        <v>6612</v>
      </c>
      <c r="E10" s="37">
        <v>2542</v>
      </c>
      <c r="F10" s="37">
        <v>4070</v>
      </c>
      <c r="G10" s="37">
        <v>1918</v>
      </c>
      <c r="H10" s="37">
        <v>111</v>
      </c>
      <c r="I10" s="37">
        <v>147</v>
      </c>
      <c r="J10" s="37">
        <v>2277</v>
      </c>
      <c r="K10" s="37">
        <v>900</v>
      </c>
      <c r="L10" s="255">
        <v>1259</v>
      </c>
      <c r="M10" s="255"/>
      <c r="N10" s="41" t="s">
        <v>209</v>
      </c>
      <c r="O10"/>
      <c r="P10"/>
      <c r="Q10"/>
      <c r="R10"/>
      <c r="S10"/>
      <c r="T10"/>
      <c r="U10"/>
      <c r="V10"/>
      <c r="W10"/>
      <c r="X10"/>
    </row>
    <row r="11" spans="1:24" s="6" customFormat="1" ht="39.950000000000003" customHeight="1" x14ac:dyDescent="0.15">
      <c r="A11" s="300" t="s">
        <v>80</v>
      </c>
      <c r="B11" s="38">
        <v>47605</v>
      </c>
      <c r="C11" s="38">
        <v>22410</v>
      </c>
      <c r="D11" s="38">
        <v>46629</v>
      </c>
      <c r="E11" s="38">
        <v>22154</v>
      </c>
      <c r="F11" s="38">
        <v>24475</v>
      </c>
      <c r="G11" s="38">
        <v>8602</v>
      </c>
      <c r="H11" s="38">
        <v>3866</v>
      </c>
      <c r="I11" s="38">
        <v>1915</v>
      </c>
      <c r="J11" s="38">
        <v>20113</v>
      </c>
      <c r="K11" s="38">
        <v>5497</v>
      </c>
      <c r="L11" s="256">
        <v>6636</v>
      </c>
      <c r="M11" s="256"/>
      <c r="N11" s="42" t="s">
        <v>209</v>
      </c>
      <c r="O11"/>
      <c r="P11"/>
      <c r="Q11"/>
      <c r="R11"/>
      <c r="S11"/>
      <c r="T11"/>
      <c r="U11"/>
      <c r="V11"/>
      <c r="W11"/>
      <c r="X11"/>
    </row>
    <row r="12" spans="1:24" s="6" customFormat="1" ht="39.950000000000003" customHeight="1" x14ac:dyDescent="0.15">
      <c r="A12" s="300"/>
      <c r="B12" s="38">
        <v>8799</v>
      </c>
      <c r="C12" s="38">
        <v>4283</v>
      </c>
      <c r="D12" s="38">
        <v>6248</v>
      </c>
      <c r="E12" s="38">
        <v>2432</v>
      </c>
      <c r="F12" s="38">
        <v>3816</v>
      </c>
      <c r="G12" s="38">
        <v>1468</v>
      </c>
      <c r="H12" s="38">
        <v>133</v>
      </c>
      <c r="I12" s="38">
        <v>166</v>
      </c>
      <c r="J12" s="38">
        <v>2132</v>
      </c>
      <c r="K12" s="38">
        <v>934</v>
      </c>
      <c r="L12" s="256">
        <v>1415</v>
      </c>
      <c r="M12" s="256"/>
      <c r="N12" s="42" t="s">
        <v>209</v>
      </c>
      <c r="O12"/>
      <c r="P12"/>
      <c r="Q12"/>
      <c r="R12"/>
      <c r="S12"/>
      <c r="T12"/>
      <c r="U12"/>
      <c r="V12"/>
      <c r="W12"/>
      <c r="X12"/>
    </row>
    <row r="13" spans="1:24" s="6" customFormat="1" ht="39.950000000000003" customHeight="1" x14ac:dyDescent="0.15">
      <c r="A13" s="299" t="s">
        <v>81</v>
      </c>
      <c r="B13" s="36">
        <v>46830</v>
      </c>
      <c r="C13" s="36">
        <v>23283</v>
      </c>
      <c r="D13" s="36">
        <v>45948</v>
      </c>
      <c r="E13" s="36">
        <v>21885</v>
      </c>
      <c r="F13" s="36">
        <v>24063</v>
      </c>
      <c r="G13" s="36">
        <v>7311</v>
      </c>
      <c r="H13" s="36">
        <v>3146</v>
      </c>
      <c r="I13" s="36">
        <v>2504</v>
      </c>
      <c r="J13" s="36">
        <v>19129</v>
      </c>
      <c r="K13" s="36">
        <v>6067</v>
      </c>
      <c r="L13" s="254">
        <v>7791</v>
      </c>
      <c r="M13" s="254"/>
      <c r="N13" s="49" t="s">
        <v>209</v>
      </c>
      <c r="O13"/>
      <c r="P13"/>
      <c r="Q13"/>
      <c r="R13"/>
      <c r="S13"/>
      <c r="T13"/>
      <c r="U13"/>
      <c r="V13"/>
      <c r="W13"/>
      <c r="X13"/>
    </row>
    <row r="14" spans="1:24" s="6" customFormat="1" ht="39.950000000000003" customHeight="1" x14ac:dyDescent="0.15">
      <c r="A14" s="301"/>
      <c r="B14" s="37">
        <v>8578</v>
      </c>
      <c r="C14" s="37">
        <v>4429</v>
      </c>
      <c r="D14" s="37">
        <v>6100</v>
      </c>
      <c r="E14" s="37">
        <v>2360</v>
      </c>
      <c r="F14" s="37">
        <v>3740</v>
      </c>
      <c r="G14" s="37">
        <v>1275</v>
      </c>
      <c r="H14" s="37">
        <v>96</v>
      </c>
      <c r="I14" s="37">
        <v>167</v>
      </c>
      <c r="J14" s="37">
        <v>2104</v>
      </c>
      <c r="K14" s="37">
        <v>891</v>
      </c>
      <c r="L14" s="255">
        <v>1567</v>
      </c>
      <c r="M14" s="255"/>
      <c r="N14" s="41" t="s">
        <v>209</v>
      </c>
      <c r="O14"/>
      <c r="P14"/>
      <c r="Q14"/>
      <c r="R14"/>
      <c r="S14"/>
      <c r="T14"/>
      <c r="U14"/>
      <c r="V14"/>
      <c r="W14"/>
      <c r="X14"/>
    </row>
    <row r="15" spans="1:24" s="6" customFormat="1" ht="39.950000000000003" customHeight="1" x14ac:dyDescent="0.15">
      <c r="A15" s="300" t="s">
        <v>82</v>
      </c>
      <c r="B15" s="38">
        <v>46422</v>
      </c>
      <c r="C15" s="38">
        <v>22068</v>
      </c>
      <c r="D15" s="38">
        <v>45233</v>
      </c>
      <c r="E15" s="38">
        <v>21222</v>
      </c>
      <c r="F15" s="38">
        <v>24011</v>
      </c>
      <c r="G15" s="38">
        <v>6966</v>
      </c>
      <c r="H15" s="38">
        <v>2549</v>
      </c>
      <c r="I15" s="38">
        <v>1787</v>
      </c>
      <c r="J15" s="38">
        <v>17390</v>
      </c>
      <c r="K15" s="38">
        <v>7650</v>
      </c>
      <c r="L15" s="256">
        <v>8891</v>
      </c>
      <c r="M15" s="256"/>
      <c r="N15" s="49" t="s">
        <v>209</v>
      </c>
      <c r="O15"/>
      <c r="P15"/>
      <c r="Q15"/>
      <c r="R15"/>
      <c r="S15"/>
      <c r="T15"/>
      <c r="U15"/>
      <c r="V15"/>
      <c r="W15"/>
      <c r="X15"/>
    </row>
    <row r="16" spans="1:24" s="6" customFormat="1" ht="39.950000000000003" customHeight="1" x14ac:dyDescent="0.15">
      <c r="A16" s="301"/>
      <c r="B16" s="39">
        <v>8258</v>
      </c>
      <c r="C16" s="37">
        <v>4073</v>
      </c>
      <c r="D16" s="37">
        <v>6025</v>
      </c>
      <c r="E16" s="37">
        <v>2442</v>
      </c>
      <c r="F16" s="37">
        <v>3583</v>
      </c>
      <c r="G16" s="37">
        <v>1047</v>
      </c>
      <c r="H16" s="37">
        <v>81</v>
      </c>
      <c r="I16" s="37">
        <v>168</v>
      </c>
      <c r="J16" s="37">
        <v>1836</v>
      </c>
      <c r="K16" s="37">
        <v>1045</v>
      </c>
      <c r="L16" s="255">
        <v>1848</v>
      </c>
      <c r="M16" s="255"/>
      <c r="N16" s="41" t="s">
        <v>209</v>
      </c>
      <c r="O16"/>
      <c r="P16"/>
      <c r="Q16"/>
      <c r="R16"/>
      <c r="S16"/>
      <c r="T16"/>
      <c r="U16"/>
      <c r="V16"/>
      <c r="W16"/>
      <c r="X16"/>
    </row>
    <row r="17" spans="1:24" s="6" customFormat="1" ht="39.950000000000003" customHeight="1" x14ac:dyDescent="0.15">
      <c r="A17" s="40" t="s">
        <v>184</v>
      </c>
      <c r="B17" s="39">
        <v>53971</v>
      </c>
      <c r="C17" s="37">
        <v>24826</v>
      </c>
      <c r="D17" s="37">
        <f>E17+F17</f>
        <v>51025</v>
      </c>
      <c r="E17" s="37">
        <v>23523</v>
      </c>
      <c r="F17" s="37">
        <v>27502</v>
      </c>
      <c r="G17" s="37">
        <v>7898</v>
      </c>
      <c r="H17" s="37">
        <v>2335</v>
      </c>
      <c r="I17" s="37">
        <v>1588</v>
      </c>
      <c r="J17" s="37">
        <v>17442</v>
      </c>
      <c r="K17" s="37">
        <v>9484</v>
      </c>
      <c r="L17" s="295">
        <v>12278</v>
      </c>
      <c r="M17" s="295"/>
      <c r="N17" s="50" t="s">
        <v>209</v>
      </c>
      <c r="O17"/>
      <c r="P17"/>
      <c r="Q17"/>
      <c r="R17"/>
      <c r="S17"/>
      <c r="T17"/>
      <c r="U17"/>
      <c r="V17"/>
      <c r="W17"/>
      <c r="X17"/>
    </row>
    <row r="18" spans="1:24" s="6" customFormat="1" ht="39.950000000000003" customHeight="1" x14ac:dyDescent="0.15">
      <c r="A18" s="64" t="s">
        <v>180</v>
      </c>
      <c r="B18" s="65">
        <v>53004</v>
      </c>
      <c r="C18" s="79">
        <v>23102</v>
      </c>
      <c r="D18" s="78">
        <f>E18+F18</f>
        <v>50450</v>
      </c>
      <c r="E18" s="79">
        <v>23472</v>
      </c>
      <c r="F18" s="79">
        <v>26978</v>
      </c>
      <c r="G18" s="79">
        <v>7374</v>
      </c>
      <c r="H18" s="79">
        <v>2116</v>
      </c>
      <c r="I18" s="79">
        <v>1548</v>
      </c>
      <c r="J18" s="79">
        <v>16366</v>
      </c>
      <c r="K18" s="79">
        <v>8090</v>
      </c>
      <c r="L18" s="294">
        <v>14902</v>
      </c>
      <c r="M18" s="294"/>
      <c r="N18" s="67">
        <v>54</v>
      </c>
      <c r="O18"/>
      <c r="P18"/>
      <c r="Q18"/>
      <c r="R18"/>
      <c r="S18"/>
      <c r="T18"/>
      <c r="U18"/>
      <c r="V18"/>
      <c r="W18"/>
      <c r="X18"/>
    </row>
    <row r="19" spans="1:24" s="57" customFormat="1" ht="39.950000000000003" customHeight="1" x14ac:dyDescent="0.15">
      <c r="A19" s="64" t="s">
        <v>216</v>
      </c>
      <c r="B19" s="65">
        <v>51369</v>
      </c>
      <c r="C19" s="66">
        <v>22336</v>
      </c>
      <c r="D19" s="54">
        <v>48930</v>
      </c>
      <c r="E19" s="66">
        <v>22821</v>
      </c>
      <c r="F19" s="66">
        <v>26109</v>
      </c>
      <c r="G19" s="66">
        <v>6541</v>
      </c>
      <c r="H19" s="66">
        <v>2132</v>
      </c>
      <c r="I19" s="66">
        <v>1421</v>
      </c>
      <c r="J19" s="66">
        <v>15459</v>
      </c>
      <c r="K19" s="66">
        <v>6170</v>
      </c>
      <c r="L19" s="294">
        <v>17114</v>
      </c>
      <c r="M19" s="294"/>
      <c r="N19" s="67">
        <v>93</v>
      </c>
      <c r="O19"/>
      <c r="P19"/>
      <c r="Q19"/>
      <c r="R19"/>
      <c r="S19"/>
      <c r="T19"/>
      <c r="U19"/>
      <c r="V19"/>
      <c r="W19"/>
      <c r="X19"/>
    </row>
    <row r="20" spans="1:24" s="57" customFormat="1" ht="39.950000000000003" customHeight="1" x14ac:dyDescent="0.15">
      <c r="A20" s="158" t="s">
        <v>281</v>
      </c>
      <c r="B20" s="65">
        <v>49798</v>
      </c>
      <c r="C20" s="152">
        <v>21867</v>
      </c>
      <c r="D20" s="152">
        <v>47522</v>
      </c>
      <c r="E20" s="152">
        <v>22214</v>
      </c>
      <c r="F20" s="152">
        <v>25308</v>
      </c>
      <c r="G20" s="152">
        <v>5851</v>
      </c>
      <c r="H20" s="152">
        <v>1906</v>
      </c>
      <c r="I20" s="152">
        <v>1404</v>
      </c>
      <c r="J20" s="152">
        <v>14982</v>
      </c>
      <c r="K20" s="152">
        <v>5249</v>
      </c>
      <c r="L20" s="294">
        <v>17631</v>
      </c>
      <c r="M20" s="294"/>
      <c r="N20" s="67">
        <v>499</v>
      </c>
      <c r="O20"/>
      <c r="P20"/>
      <c r="Q20"/>
      <c r="R20"/>
      <c r="S20"/>
      <c r="T20"/>
      <c r="U20"/>
      <c r="V20"/>
      <c r="W20"/>
      <c r="X20"/>
    </row>
    <row r="21" spans="1:24" s="6" customFormat="1" x14ac:dyDescent="0.15">
      <c r="A21" s="6" t="s">
        <v>56</v>
      </c>
      <c r="O21"/>
      <c r="P21"/>
      <c r="Q21"/>
      <c r="R21"/>
      <c r="S21"/>
      <c r="T21"/>
      <c r="U21"/>
      <c r="V21"/>
      <c r="W21"/>
      <c r="X21"/>
    </row>
    <row r="22" spans="1:24" s="6" customFormat="1" x14ac:dyDescent="0.15">
      <c r="A22" s="15" t="s">
        <v>178</v>
      </c>
      <c r="B22" s="15"/>
      <c r="C22" s="15"/>
      <c r="D22" s="15"/>
      <c r="E22" s="15"/>
      <c r="O22"/>
      <c r="P22"/>
      <c r="Q22"/>
      <c r="R22"/>
      <c r="S22"/>
      <c r="T22"/>
      <c r="U22"/>
      <c r="V22"/>
      <c r="W22"/>
      <c r="X22"/>
    </row>
    <row r="23" spans="1:24" x14ac:dyDescent="0.15">
      <c r="A23" s="15"/>
    </row>
  </sheetData>
  <mergeCells count="25">
    <mergeCell ref="L19:M19"/>
    <mergeCell ref="A7:A8"/>
    <mergeCell ref="L7:M7"/>
    <mergeCell ref="L8:M8"/>
    <mergeCell ref="L20:M20"/>
    <mergeCell ref="A9:A10"/>
    <mergeCell ref="L9:M9"/>
    <mergeCell ref="L10:M10"/>
    <mergeCell ref="A15:A16"/>
    <mergeCell ref="L15:M15"/>
    <mergeCell ref="L16:M16"/>
    <mergeCell ref="A11:A12"/>
    <mergeCell ref="L11:M11"/>
    <mergeCell ref="L12:M12"/>
    <mergeCell ref="A13:A14"/>
    <mergeCell ref="L13:M13"/>
    <mergeCell ref="A5:A6"/>
    <mergeCell ref="B5:C5"/>
    <mergeCell ref="D5:F5"/>
    <mergeCell ref="L6:M6"/>
    <mergeCell ref="G5:N5"/>
    <mergeCell ref="L14:M14"/>
    <mergeCell ref="L18:M18"/>
    <mergeCell ref="L17:M17"/>
    <mergeCell ref="J4:N4"/>
  </mergeCells>
  <phoneticPr fontId="2"/>
  <pageMargins left="0.70866141732283472" right="0.39370078740157483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12</vt:i4>
      </vt:variant>
    </vt:vector>
  </HeadingPairs>
  <TitlesOfParts>
    <vt:vector size="24" baseType="lpstr">
      <vt:lpstr>7-1</vt:lpstr>
      <vt:lpstr>7-2</vt:lpstr>
      <vt:lpstr>8-1</vt:lpstr>
      <vt:lpstr>8-2</vt:lpstr>
      <vt:lpstr>9</vt:lpstr>
      <vt:lpstr>10</vt:lpstr>
      <vt:lpstr>11</vt:lpstr>
      <vt:lpstr>12</vt:lpstr>
      <vt:lpstr>13</vt:lpstr>
      <vt:lpstr>14、15</vt:lpstr>
      <vt:lpstr>16</vt:lpstr>
      <vt:lpstr>17</vt:lpstr>
      <vt:lpstr>'10'!Print_Area</vt:lpstr>
      <vt:lpstr>'11'!Print_Area</vt:lpstr>
      <vt:lpstr>'12'!Print_Area</vt:lpstr>
      <vt:lpstr>'13'!Print_Area</vt:lpstr>
      <vt:lpstr>'14、15'!Print_Area</vt:lpstr>
      <vt:lpstr>'16'!Print_Area</vt:lpstr>
      <vt:lpstr>'17'!Print_Area</vt:lpstr>
      <vt:lpstr>'7-1'!Print_Area</vt:lpstr>
      <vt:lpstr>'7-2'!Print_Area</vt:lpstr>
      <vt:lpstr>'8-1'!Print_Area</vt:lpstr>
      <vt:lpstr>'8-2'!Print_Area</vt:lpstr>
      <vt:lpstr>'9'!Print_Area</vt:lpstr>
    </vt:vector>
  </TitlesOfParts>
  <Company>光市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2026-02-12T00:53:57Z</cp:lastPrinted>
  <dcterms:created xsi:type="dcterms:W3CDTF">2005-04-25T04:10:51Z</dcterms:created>
  <dcterms:modified xsi:type="dcterms:W3CDTF">2026-02-12T00:54:45Z</dcterms:modified>
</cp:coreProperties>
</file>