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ikari.local\public\企画係\●企画調整課統計係  森山(削除しないで下さい。）\■統計係業務\光市統計書\令和７年版統計書\3_完成・配布\2_ＨＰ用\"/>
    </mc:Choice>
  </mc:AlternateContent>
  <xr:revisionPtr revIDLastSave="0" documentId="13_ncr:1_{E5996A2A-34F1-4ACB-8DEC-B6FE4822C0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5" sheetId="1" r:id="rId1"/>
    <sheet name="96" sheetId="8" r:id="rId2"/>
    <sheet name="97、98" sheetId="2" r:id="rId3"/>
    <sheet name="99,100" sheetId="9" r:id="rId4"/>
    <sheet name="101、102" sheetId="10" r:id="rId5"/>
    <sheet name="103、104、105" sheetId="4" r:id="rId6"/>
    <sheet name="106、107" sheetId="17" r:id="rId7"/>
    <sheet name="108、109" sheetId="14" r:id="rId8"/>
    <sheet name="110、111" sheetId="11" r:id="rId9"/>
    <sheet name="112" sheetId="5" r:id="rId10"/>
    <sheet name="113" sheetId="16" r:id="rId11"/>
  </sheets>
  <definedNames>
    <definedName name="_xlnm.Print_Area" localSheetId="4">'101、102'!$A$1:$U$33</definedName>
    <definedName name="_xlnm.Print_Area" localSheetId="5">'103、104、105'!$A$1:$O$47</definedName>
    <definedName name="_xlnm.Print_Area" localSheetId="6">'106、107'!$A$1:$I$34</definedName>
    <definedName name="_xlnm.Print_Area" localSheetId="7">'108、109'!$A$1:$G$29</definedName>
    <definedName name="_xlnm.Print_Area" localSheetId="8">'110、111'!$A$1:$O$33</definedName>
    <definedName name="_xlnm.Print_Area" localSheetId="9">'112'!$A$1:$G$43</definedName>
    <definedName name="_xlnm.Print_Area" localSheetId="10">'113'!$A$1:$H$22</definedName>
    <definedName name="_xlnm.Print_Area" localSheetId="0">'95'!$A$1:$N$27</definedName>
    <definedName name="_xlnm.Print_Area" localSheetId="1">'96'!$A$1:$Q$29</definedName>
    <definedName name="_xlnm.Print_Area" localSheetId="2">'97、98'!$A$1:$M$45</definedName>
    <definedName name="_xlnm.Print_Area" localSheetId="3">'99,100'!$A$1:$N$37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5" i="8" l="1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H41" i="2"/>
  <c r="O19" i="11"/>
  <c r="N19" i="11"/>
  <c r="M19" i="11"/>
  <c r="E22" i="10"/>
  <c r="H25" i="4"/>
  <c r="T6" i="10"/>
  <c r="O22" i="10" l="1"/>
  <c r="M25" i="4"/>
  <c r="G19" i="11" l="1"/>
  <c r="J19" i="11"/>
  <c r="E5" i="5" l="1"/>
  <c r="F5" i="5"/>
  <c r="I10" i="11" l="1"/>
  <c r="D10" i="11"/>
  <c r="L19" i="11"/>
  <c r="K19" i="11"/>
  <c r="H19" i="11"/>
  <c r="F19" i="11"/>
  <c r="C10" i="11" l="1"/>
  <c r="I9" i="11"/>
  <c r="D9" i="11"/>
  <c r="I8" i="11"/>
  <c r="D8" i="11"/>
  <c r="I7" i="11"/>
  <c r="D7" i="11"/>
  <c r="C7" i="11" s="1"/>
  <c r="I6" i="11"/>
  <c r="D6" i="11"/>
  <c r="C6" i="11" l="1"/>
  <c r="C8" i="11"/>
  <c r="C9" i="11"/>
  <c r="M19" i="4"/>
  <c r="H19" i="4"/>
  <c r="M17" i="4"/>
  <c r="H17" i="4"/>
  <c r="C9" i="4"/>
  <c r="C8" i="4"/>
  <c r="C7" i="4"/>
  <c r="C6" i="4"/>
  <c r="C5" i="4"/>
  <c r="R6" i="10"/>
  <c r="P6" i="10"/>
  <c r="N6" i="10"/>
  <c r="L6" i="10"/>
  <c r="J6" i="10"/>
  <c r="H6" i="10"/>
  <c r="F6" i="10"/>
  <c r="D6" i="10"/>
  <c r="B6" i="10"/>
  <c r="H27" i="17" l="1"/>
  <c r="I27" i="17" s="1"/>
  <c r="G28" i="17"/>
  <c r="F28" i="17"/>
  <c r="E28" i="17"/>
  <c r="D28" i="17"/>
  <c r="H26" i="17" l="1"/>
  <c r="I26" i="17" s="1"/>
  <c r="H25" i="17"/>
  <c r="H24" i="17"/>
  <c r="H23" i="17"/>
  <c r="H22" i="17"/>
  <c r="H21" i="17"/>
  <c r="H20" i="17"/>
  <c r="I24" i="17" l="1"/>
  <c r="I20" i="17"/>
  <c r="H28" i="17"/>
  <c r="I28" i="17" l="1"/>
  <c r="E28" i="14"/>
  <c r="D28" i="14"/>
  <c r="F28" i="14" l="1"/>
  <c r="G26" i="14"/>
  <c r="G21" i="14"/>
  <c r="G28" i="14" l="1"/>
  <c r="J46" i="4"/>
  <c r="H46" i="4"/>
  <c r="F46" i="4"/>
  <c r="D46" i="4"/>
  <c r="L44" i="4"/>
  <c r="L43" i="4"/>
  <c r="L42" i="4"/>
  <c r="L41" i="4"/>
  <c r="L40" i="4"/>
  <c r="L39" i="4"/>
  <c r="L38" i="4"/>
  <c r="L37" i="4"/>
  <c r="L36" i="4"/>
  <c r="Q22" i="10"/>
  <c r="L22" i="10"/>
  <c r="G22" i="10"/>
  <c r="J22" i="10" s="1"/>
  <c r="B22" i="10"/>
  <c r="N41" i="4" l="1"/>
  <c r="N44" i="4"/>
  <c r="L46" i="4"/>
  <c r="N36" i="4"/>
  <c r="N46" i="4" l="1"/>
  <c r="T22" i="10"/>
</calcChain>
</file>

<file path=xl/sharedStrings.xml><?xml version="1.0" encoding="utf-8"?>
<sst xmlns="http://schemas.openxmlformats.org/spreadsheetml/2006/main" count="648" uniqueCount="323">
  <si>
    <t>（単位：人）　</t>
  </si>
  <si>
    <t>年度</t>
  </si>
  <si>
    <t>園数</t>
  </si>
  <si>
    <t>学級数</t>
  </si>
  <si>
    <t>園児数</t>
  </si>
  <si>
    <t>総数</t>
  </si>
  <si>
    <t>3歳児</t>
  </si>
  <si>
    <t>4歳児</t>
  </si>
  <si>
    <t>5歳児</t>
  </si>
  <si>
    <t>男</t>
  </si>
  <si>
    <t>女</t>
  </si>
  <si>
    <t>学校数</t>
  </si>
  <si>
    <t>１学年</t>
  </si>
  <si>
    <t>２学年</t>
  </si>
  <si>
    <t>３学年</t>
  </si>
  <si>
    <t>４学年</t>
  </si>
  <si>
    <t>５学年</t>
  </si>
  <si>
    <t>６学年</t>
  </si>
  <si>
    <t>児童数</t>
    <phoneticPr fontId="7"/>
  </si>
  <si>
    <t>生　徒　数</t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</si>
  <si>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7"/>
  </si>
  <si>
    <t>（単位：人）</t>
    <phoneticPr fontId="7"/>
  </si>
  <si>
    <t>年度</t>
    <rPh sb="0" eb="2">
      <t>ネンド</t>
    </rPh>
    <phoneticPr fontId="7"/>
  </si>
  <si>
    <t>就職者</t>
    <rPh sb="0" eb="2">
      <t>シュウショク</t>
    </rPh>
    <rPh sb="2" eb="3">
      <t>シャ</t>
    </rPh>
    <phoneticPr fontId="7"/>
  </si>
  <si>
    <t>就職状況</t>
    <rPh sb="0" eb="2">
      <t>シュウショク</t>
    </rPh>
    <rPh sb="2" eb="4">
      <t>ジョウキョウ</t>
    </rPh>
    <phoneticPr fontId="7"/>
  </si>
  <si>
    <t>計</t>
    <rPh sb="0" eb="1">
      <t>ケイ</t>
    </rPh>
    <phoneticPr fontId="7"/>
  </si>
  <si>
    <t>総数</t>
    <rPh sb="0" eb="2">
      <t>ソウスウ</t>
    </rPh>
    <phoneticPr fontId="7"/>
  </si>
  <si>
    <t>その他</t>
    <rPh sb="2" eb="3">
      <t>タ</t>
    </rPh>
    <phoneticPr fontId="7"/>
  </si>
  <si>
    <t>資料：市立図書館</t>
    <rPh sb="0" eb="2">
      <t>シリョウ</t>
    </rPh>
    <rPh sb="3" eb="4">
      <t>シ</t>
    </rPh>
    <rPh sb="4" eb="5">
      <t>リツ</t>
    </rPh>
    <rPh sb="5" eb="8">
      <t>トショカン</t>
    </rPh>
    <phoneticPr fontId="7"/>
  </si>
  <si>
    <t>開館日数</t>
    <rPh sb="0" eb="2">
      <t>カイカン</t>
    </rPh>
    <rPh sb="2" eb="4">
      <t>ニッスウ</t>
    </rPh>
    <phoneticPr fontId="7"/>
  </si>
  <si>
    <t>入館者</t>
    <rPh sb="0" eb="2">
      <t>ニュウカン</t>
    </rPh>
    <rPh sb="2" eb="3">
      <t>シャ</t>
    </rPh>
    <phoneticPr fontId="7"/>
  </si>
  <si>
    <t>大人</t>
    <rPh sb="0" eb="2">
      <t>オトナ</t>
    </rPh>
    <phoneticPr fontId="7"/>
  </si>
  <si>
    <t>子供</t>
    <rPh sb="0" eb="2">
      <t>コドモ</t>
    </rPh>
    <phoneticPr fontId="7"/>
  </si>
  <si>
    <t>免除</t>
    <rPh sb="0" eb="2">
      <t>メンジョ</t>
    </rPh>
    <phoneticPr fontId="7"/>
  </si>
  <si>
    <t>市内利用者</t>
    <rPh sb="0" eb="2">
      <t>シナイ</t>
    </rPh>
    <rPh sb="2" eb="5">
      <t>リヨウシャ</t>
    </rPh>
    <phoneticPr fontId="7"/>
  </si>
  <si>
    <t>室積</t>
    <rPh sb="0" eb="1">
      <t>ムロ</t>
    </rPh>
    <rPh sb="1" eb="2">
      <t>セキ</t>
    </rPh>
    <phoneticPr fontId="7"/>
  </si>
  <si>
    <t>光井</t>
    <rPh sb="0" eb="2">
      <t>ミツイ</t>
    </rPh>
    <phoneticPr fontId="7"/>
  </si>
  <si>
    <t>島田</t>
    <rPh sb="0" eb="2">
      <t>シマタ</t>
    </rPh>
    <phoneticPr fontId="7"/>
  </si>
  <si>
    <t>浅江</t>
    <rPh sb="0" eb="1">
      <t>アサ</t>
    </rPh>
    <rPh sb="1" eb="2">
      <t>エ</t>
    </rPh>
    <phoneticPr fontId="7"/>
  </si>
  <si>
    <t>上島田</t>
    <rPh sb="0" eb="1">
      <t>カミ</t>
    </rPh>
    <rPh sb="1" eb="3">
      <t>シマタ</t>
    </rPh>
    <phoneticPr fontId="7"/>
  </si>
  <si>
    <t>三井</t>
    <rPh sb="0" eb="2">
      <t>ミイ</t>
    </rPh>
    <phoneticPr fontId="7"/>
  </si>
  <si>
    <t>周防</t>
    <rPh sb="0" eb="2">
      <t>スオウ</t>
    </rPh>
    <phoneticPr fontId="7"/>
  </si>
  <si>
    <t>岩田</t>
    <rPh sb="0" eb="2">
      <t>イワタ</t>
    </rPh>
    <phoneticPr fontId="7"/>
  </si>
  <si>
    <t>三輪</t>
    <rPh sb="0" eb="2">
      <t>ミワ</t>
    </rPh>
    <phoneticPr fontId="7"/>
  </si>
  <si>
    <t>束荷</t>
    <rPh sb="0" eb="1">
      <t>ソク</t>
    </rPh>
    <rPh sb="1" eb="2">
      <t>ニ</t>
    </rPh>
    <phoneticPr fontId="7"/>
  </si>
  <si>
    <t>塩田</t>
    <rPh sb="0" eb="2">
      <t>シオタ</t>
    </rPh>
    <phoneticPr fontId="7"/>
  </si>
  <si>
    <t>１学年</t>
    <rPh sb="1" eb="3">
      <t>ガクネン</t>
    </rPh>
    <phoneticPr fontId="7"/>
  </si>
  <si>
    <t>男</t>
    <rPh sb="0" eb="1">
      <t>オトコ</t>
    </rPh>
    <phoneticPr fontId="7"/>
  </si>
  <si>
    <t>大和</t>
    <rPh sb="0" eb="2">
      <t>ヤマト</t>
    </rPh>
    <phoneticPr fontId="7"/>
  </si>
  <si>
    <t>聖光</t>
    <rPh sb="0" eb="2">
      <t>キヨミツ</t>
    </rPh>
    <phoneticPr fontId="7"/>
  </si>
  <si>
    <t>光天使</t>
    <rPh sb="0" eb="1">
      <t>ヒカリ</t>
    </rPh>
    <rPh sb="1" eb="3">
      <t>テンシ</t>
    </rPh>
    <phoneticPr fontId="7"/>
  </si>
  <si>
    <t>学校法人</t>
    <rPh sb="0" eb="2">
      <t>ガッコウ</t>
    </rPh>
    <rPh sb="2" eb="4">
      <t>ホウジン</t>
    </rPh>
    <phoneticPr fontId="7"/>
  </si>
  <si>
    <t>光照</t>
    <rPh sb="0" eb="1">
      <t>ヒカリ</t>
    </rPh>
    <rPh sb="1" eb="2">
      <t>テ</t>
    </rPh>
    <phoneticPr fontId="7"/>
  </si>
  <si>
    <t>個人</t>
    <rPh sb="0" eb="2">
      <t>コジン</t>
    </rPh>
    <phoneticPr fontId="7"/>
  </si>
  <si>
    <t xml:space="preserve"> </t>
    <phoneticPr fontId="7"/>
  </si>
  <si>
    <t>卒業者数</t>
    <rPh sb="0" eb="1">
      <t>ソツ</t>
    </rPh>
    <rPh sb="1" eb="4">
      <t>ギョウシャスウ</t>
    </rPh>
    <phoneticPr fontId="7"/>
  </si>
  <si>
    <t>進学状況</t>
    <rPh sb="0" eb="2">
      <t>シンガク</t>
    </rPh>
    <rPh sb="2" eb="4">
      <t>ジョウキョウ</t>
    </rPh>
    <phoneticPr fontId="7"/>
  </si>
  <si>
    <t>人数</t>
    <rPh sb="0" eb="2">
      <t>ニンズウ</t>
    </rPh>
    <phoneticPr fontId="7"/>
  </si>
  <si>
    <t>率</t>
    <rPh sb="0" eb="1">
      <t>リツ</t>
    </rPh>
    <phoneticPr fontId="7"/>
  </si>
  <si>
    <t>区分</t>
    <rPh sb="0" eb="2">
      <t>クブン</t>
    </rPh>
    <phoneticPr fontId="7"/>
  </si>
  <si>
    <t>資料：市民ホール</t>
    <rPh sb="0" eb="2">
      <t>シリョウ</t>
    </rPh>
    <rPh sb="3" eb="5">
      <t>シミン</t>
    </rPh>
    <phoneticPr fontId="7"/>
  </si>
  <si>
    <t>（うち夜間照明）</t>
    <rPh sb="3" eb="5">
      <t>ヤカン</t>
    </rPh>
    <rPh sb="5" eb="7">
      <t>ショウメイ</t>
    </rPh>
    <phoneticPr fontId="7"/>
  </si>
  <si>
    <t>勤労者体育センター</t>
    <rPh sb="0" eb="3">
      <t>キンロウシャ</t>
    </rPh>
    <rPh sb="3" eb="5">
      <t>タイイク</t>
    </rPh>
    <phoneticPr fontId="7"/>
  </si>
  <si>
    <t>小・中学校体育館</t>
    <rPh sb="0" eb="1">
      <t>ショウ</t>
    </rPh>
    <rPh sb="2" eb="3">
      <t>チュウ</t>
    </rPh>
    <rPh sb="3" eb="5">
      <t>ガッコウ</t>
    </rPh>
    <rPh sb="5" eb="8">
      <t>タイイクカン</t>
    </rPh>
    <phoneticPr fontId="7"/>
  </si>
  <si>
    <t>同　　グラウンド</t>
    <rPh sb="0" eb="1">
      <t>ドウ</t>
    </rPh>
    <phoneticPr fontId="7"/>
  </si>
  <si>
    <t>同　　　　武道館</t>
    <rPh sb="0" eb="1">
      <t>ドウ</t>
    </rPh>
    <rPh sb="5" eb="8">
      <t>ブドウカン</t>
    </rPh>
    <phoneticPr fontId="7"/>
  </si>
  <si>
    <t>大和総合運動公園</t>
    <rPh sb="0" eb="2">
      <t>ヤマト</t>
    </rPh>
    <rPh sb="2" eb="4">
      <t>ソウゴウ</t>
    </rPh>
    <rPh sb="4" eb="8">
      <t>ウンドウコウエン</t>
    </rPh>
    <phoneticPr fontId="7"/>
  </si>
  <si>
    <t>室積海岸</t>
    <rPh sb="0" eb="1">
      <t>ムロ</t>
    </rPh>
    <rPh sb="1" eb="2">
      <t>セキ</t>
    </rPh>
    <rPh sb="2" eb="4">
      <t>カイガン</t>
    </rPh>
    <phoneticPr fontId="7"/>
  </si>
  <si>
    <t>（大峰・千坊コバルトライン）</t>
    <rPh sb="1" eb="3">
      <t>オオミネ</t>
    </rPh>
    <rPh sb="4" eb="5">
      <t>セン</t>
    </rPh>
    <rPh sb="5" eb="6">
      <t>ボウ</t>
    </rPh>
    <phoneticPr fontId="7"/>
  </si>
  <si>
    <t>県外客</t>
    <rPh sb="0" eb="2">
      <t>ケンガイ</t>
    </rPh>
    <rPh sb="2" eb="3">
      <t>キャク</t>
    </rPh>
    <phoneticPr fontId="7"/>
  </si>
  <si>
    <t>県内客</t>
    <rPh sb="0" eb="2">
      <t>ケンナイ</t>
    </rPh>
    <rPh sb="2" eb="3">
      <t>キャク</t>
    </rPh>
    <phoneticPr fontId="7"/>
  </si>
  <si>
    <t>（単位：千人）</t>
    <rPh sb="1" eb="3">
      <t>タンイ</t>
    </rPh>
    <rPh sb="4" eb="5">
      <t>セン</t>
    </rPh>
    <rPh sb="5" eb="6">
      <t>ニン</t>
    </rPh>
    <phoneticPr fontId="7"/>
  </si>
  <si>
    <t>第１１章　教育・文化・観光</t>
    <rPh sb="0" eb="1">
      <t>ダイ</t>
    </rPh>
    <rPh sb="3" eb="4">
      <t>ショウ</t>
    </rPh>
    <rPh sb="5" eb="7">
      <t>キョウイク</t>
    </rPh>
    <rPh sb="8" eb="10">
      <t>ブンカ</t>
    </rPh>
    <rPh sb="11" eb="13">
      <t>カンコウ</t>
    </rPh>
    <phoneticPr fontId="7"/>
  </si>
  <si>
    <t>観　光　地　名　称</t>
    <rPh sb="0" eb="1">
      <t>カン</t>
    </rPh>
    <rPh sb="2" eb="3">
      <t>ヒカリ</t>
    </rPh>
    <rPh sb="4" eb="5">
      <t>チ</t>
    </rPh>
    <rPh sb="6" eb="7">
      <t>メイ</t>
    </rPh>
    <rPh sb="8" eb="9">
      <t>ショウ</t>
    </rPh>
    <phoneticPr fontId="7"/>
  </si>
  <si>
    <t>大和スポーツセンター</t>
    <rPh sb="0" eb="2">
      <t>ヤマト</t>
    </rPh>
    <phoneticPr fontId="7"/>
  </si>
  <si>
    <t>資料：光ふるさと郷土館</t>
    <rPh sb="0" eb="2">
      <t>シリョウ</t>
    </rPh>
    <rPh sb="3" eb="4">
      <t>ヒカリ</t>
    </rPh>
    <rPh sb="8" eb="10">
      <t>キョウド</t>
    </rPh>
    <rPh sb="10" eb="11">
      <t>カン</t>
    </rPh>
    <phoneticPr fontId="7"/>
  </si>
  <si>
    <t>〃</t>
    <phoneticPr fontId="7"/>
  </si>
  <si>
    <t>マリア</t>
    <phoneticPr fontId="7"/>
  </si>
  <si>
    <t>やよい</t>
    <phoneticPr fontId="7"/>
  </si>
  <si>
    <t>〃</t>
    <phoneticPr fontId="7"/>
  </si>
  <si>
    <t>（単位：人、％）</t>
    <phoneticPr fontId="7"/>
  </si>
  <si>
    <t>（単位：人）</t>
    <phoneticPr fontId="7"/>
  </si>
  <si>
    <t>（単位：人、％）</t>
    <phoneticPr fontId="7"/>
  </si>
  <si>
    <t>卒業者数</t>
    <rPh sb="0" eb="2">
      <t>ソツギョウ</t>
    </rPh>
    <rPh sb="2" eb="3">
      <t>モノ</t>
    </rPh>
    <rPh sb="3" eb="4">
      <t>スウ</t>
    </rPh>
    <phoneticPr fontId="7"/>
  </si>
  <si>
    <t>区分</t>
  </si>
  <si>
    <t>購入</t>
  </si>
  <si>
    <t>寄贈</t>
  </si>
  <si>
    <t>寄託</t>
  </si>
  <si>
    <t>その他</t>
  </si>
  <si>
    <t>美術</t>
  </si>
  <si>
    <t>人文</t>
  </si>
  <si>
    <t>歴史</t>
  </si>
  <si>
    <t>科学</t>
  </si>
  <si>
    <t>資料：文化センター</t>
  </si>
  <si>
    <t>資料：伊藤公資料館</t>
    <rPh sb="0" eb="2">
      <t>シリョウ</t>
    </rPh>
    <rPh sb="3" eb="5">
      <t>イトウ</t>
    </rPh>
    <rPh sb="5" eb="6">
      <t>コウ</t>
    </rPh>
    <rPh sb="6" eb="8">
      <t>シリョウ</t>
    </rPh>
    <rPh sb="8" eb="9">
      <t>カン</t>
    </rPh>
    <phoneticPr fontId="7"/>
  </si>
  <si>
    <t>サン・アビリティーズ光</t>
    <rPh sb="10" eb="11">
      <t>ヒカリ</t>
    </rPh>
    <phoneticPr fontId="7"/>
  </si>
  <si>
    <t>附属光</t>
    <rPh sb="0" eb="2">
      <t>フゾク</t>
    </rPh>
    <rPh sb="2" eb="3">
      <t>ヒカリ</t>
    </rPh>
    <phoneticPr fontId="7"/>
  </si>
  <si>
    <t>冠山総合公園</t>
    <rPh sb="0" eb="1">
      <t>カン</t>
    </rPh>
    <rPh sb="1" eb="2">
      <t>ヤマ</t>
    </rPh>
    <rPh sb="2" eb="4">
      <t>ソウゴウ</t>
    </rPh>
    <rPh sb="4" eb="6">
      <t>コウエン</t>
    </rPh>
    <phoneticPr fontId="7"/>
  </si>
  <si>
    <t>(注)　（　）は市民の利用推計内数</t>
    <rPh sb="1" eb="2">
      <t>チュウ</t>
    </rPh>
    <rPh sb="8" eb="10">
      <t>シミン</t>
    </rPh>
    <rPh sb="11" eb="13">
      <t>リヨウ</t>
    </rPh>
    <rPh sb="13" eb="15">
      <t>スイケイ</t>
    </rPh>
    <rPh sb="15" eb="16">
      <t>ウチ</t>
    </rPh>
    <rPh sb="16" eb="17">
      <t>スウ</t>
    </rPh>
    <phoneticPr fontId="7"/>
  </si>
  <si>
    <t>伊藤公資料館</t>
    <rPh sb="0" eb="2">
      <t>イトウ</t>
    </rPh>
    <rPh sb="2" eb="3">
      <t>コウ</t>
    </rPh>
    <rPh sb="3" eb="6">
      <t>シリョウカン</t>
    </rPh>
    <phoneticPr fontId="7"/>
  </si>
  <si>
    <t>県立室積公園
（海商通り）</t>
    <rPh sb="0" eb="2">
      <t>ケンリツ</t>
    </rPh>
    <rPh sb="2" eb="3">
      <t>ムロ</t>
    </rPh>
    <rPh sb="3" eb="4">
      <t>セキ</t>
    </rPh>
    <rPh sb="4" eb="6">
      <t>コウエン</t>
    </rPh>
    <rPh sb="8" eb="9">
      <t>ウミ</t>
    </rPh>
    <rPh sb="9" eb="10">
      <t>ショウ</t>
    </rPh>
    <rPh sb="10" eb="11">
      <t>トオ</t>
    </rPh>
    <phoneticPr fontId="7"/>
  </si>
  <si>
    <t>件数</t>
  </si>
  <si>
    <t>人数</t>
  </si>
  <si>
    <t>（単位：件、人）</t>
    <rPh sb="4" eb="5">
      <t>ケン</t>
    </rPh>
    <phoneticPr fontId="7"/>
  </si>
  <si>
    <t>（単位：日、点、人）</t>
    <rPh sb="1" eb="3">
      <t>タンイ</t>
    </rPh>
    <rPh sb="4" eb="5">
      <t>ヒ</t>
    </rPh>
    <rPh sb="6" eb="7">
      <t>テン</t>
    </rPh>
    <rPh sb="8" eb="9">
      <t>ニン</t>
    </rPh>
    <phoneticPr fontId="7"/>
  </si>
  <si>
    <t>（単位：件、人）</t>
    <rPh sb="1" eb="3">
      <t>タンイ</t>
    </rPh>
    <rPh sb="4" eb="5">
      <t>ケン</t>
    </rPh>
    <rPh sb="6" eb="7">
      <t>ニン</t>
    </rPh>
    <phoneticPr fontId="7"/>
  </si>
  <si>
    <t>資料：学校基本調査</t>
    <rPh sb="0" eb="2">
      <t>シ_x0000__x0000__x0002_</t>
    </rPh>
    <rPh sb="3" eb="5">
      <t>_x0004__x0003__x0002__x0008_</t>
    </rPh>
    <rPh sb="5" eb="7">
      <t>_x0005__x0002__x000B_</t>
    </rPh>
    <rPh sb="7" eb="9">
      <t/>
    </rPh>
    <phoneticPr fontId="7"/>
  </si>
  <si>
    <t>虹ケ浜海岸</t>
    <rPh sb="0" eb="1">
      <t>ニジ</t>
    </rPh>
    <rPh sb="2" eb="3">
      <t>ハマ</t>
    </rPh>
    <rPh sb="3" eb="5">
      <t>カイガン</t>
    </rPh>
    <phoneticPr fontId="7"/>
  </si>
  <si>
    <t>（各年度5月1日）</t>
    <rPh sb="1" eb="3">
      <t>カクネン</t>
    </rPh>
    <rPh sb="3" eb="4">
      <t>ド</t>
    </rPh>
    <rPh sb="5" eb="6">
      <t>ガツ</t>
    </rPh>
    <rPh sb="7" eb="8">
      <t>ニチ</t>
    </rPh>
    <phoneticPr fontId="7"/>
  </si>
  <si>
    <t>専修学校等　　　　進学者</t>
    <rPh sb="0" eb="2">
      <t>センシュウ</t>
    </rPh>
    <rPh sb="2" eb="4">
      <t>ガッコウ</t>
    </rPh>
    <rPh sb="4" eb="5">
      <t>トウ</t>
    </rPh>
    <rPh sb="9" eb="11">
      <t>シンガク</t>
    </rPh>
    <rPh sb="11" eb="12">
      <t>シャ</t>
    </rPh>
    <phoneticPr fontId="7"/>
  </si>
  <si>
    <t>大学等進学者</t>
    <rPh sb="0" eb="2">
      <t>ダイガク</t>
    </rPh>
    <rPh sb="2" eb="3">
      <t>トウ</t>
    </rPh>
    <rPh sb="3" eb="5">
      <t>シンガク</t>
    </rPh>
    <rPh sb="5" eb="6">
      <t>シャ</t>
    </rPh>
    <phoneticPr fontId="7"/>
  </si>
  <si>
    <t>石城山県立自然公園</t>
    <rPh sb="0" eb="1">
      <t>イシ</t>
    </rPh>
    <rPh sb="1" eb="2">
      <t>シロ</t>
    </rPh>
    <rPh sb="2" eb="3">
      <t>サン</t>
    </rPh>
    <rPh sb="3" eb="5">
      <t>ケンリツ</t>
    </rPh>
    <rPh sb="5" eb="7">
      <t>シゼン</t>
    </rPh>
    <rPh sb="7" eb="9">
      <t>コウエン</t>
    </rPh>
    <phoneticPr fontId="7"/>
  </si>
  <si>
    <t>里の厨</t>
    <rPh sb="0" eb="1">
      <t>サト</t>
    </rPh>
    <rPh sb="2" eb="3">
      <t>クリヤ</t>
    </rPh>
    <phoneticPr fontId="7"/>
  </si>
  <si>
    <t>イベント</t>
    <phoneticPr fontId="7"/>
  </si>
  <si>
    <t>（花火大会・光まつり等）</t>
    <rPh sb="1" eb="3">
      <t>ハナビ</t>
    </rPh>
    <rPh sb="3" eb="5">
      <t>タイカイ</t>
    </rPh>
    <rPh sb="6" eb="7">
      <t>ヒカリ</t>
    </rPh>
    <rPh sb="10" eb="11">
      <t>トウ</t>
    </rPh>
    <phoneticPr fontId="7"/>
  </si>
  <si>
    <t>合計　　　　　　　　　　　　（延べ人数）</t>
    <rPh sb="0" eb="2">
      <t>ゴウケイ</t>
    </rPh>
    <rPh sb="15" eb="16">
      <t>ノ</t>
    </rPh>
    <rPh sb="17" eb="19">
      <t>ニンズウ</t>
    </rPh>
    <phoneticPr fontId="7"/>
  </si>
  <si>
    <t>（注）この表は、各年度とも前年度3月卒業者について、翌年度5月1日現在の状況を調査したもの。</t>
    <rPh sb="1" eb="2">
      <t>チュウ</t>
    </rPh>
    <rPh sb="5" eb="6">
      <t>ヒョウ</t>
    </rPh>
    <rPh sb="8" eb="10">
      <t>カクネン</t>
    </rPh>
    <rPh sb="10" eb="11">
      <t>ド</t>
    </rPh>
    <rPh sb="13" eb="16">
      <t>ゼンネンド</t>
    </rPh>
    <rPh sb="17" eb="18">
      <t>ツキ</t>
    </rPh>
    <rPh sb="18" eb="21">
      <t>ソツギョウシャ</t>
    </rPh>
    <rPh sb="26" eb="29">
      <t>ヨクネンド</t>
    </rPh>
    <rPh sb="30" eb="31">
      <t>ツキ</t>
    </rPh>
    <rPh sb="32" eb="33">
      <t>ニチ</t>
    </rPh>
    <rPh sb="33" eb="35">
      <t>ゲンザイ</t>
    </rPh>
    <rPh sb="36" eb="38">
      <t>ジョウキョウ</t>
    </rPh>
    <rPh sb="39" eb="41">
      <t>チョウサ</t>
    </rPh>
    <phoneticPr fontId="7"/>
  </si>
  <si>
    <t>日数</t>
  </si>
  <si>
    <t>入館
者数</t>
  </si>
  <si>
    <t>資料：文化・社会教育課</t>
    <rPh sb="0" eb="2">
      <t>シリョウ</t>
    </rPh>
    <rPh sb="3" eb="5">
      <t>ブンカ</t>
    </rPh>
    <rPh sb="6" eb="8">
      <t>シャカイ</t>
    </rPh>
    <rPh sb="8" eb="10">
      <t>キョウイク</t>
    </rPh>
    <rPh sb="10" eb="11">
      <t>カ</t>
    </rPh>
    <phoneticPr fontId="7"/>
  </si>
  <si>
    <t>県外観光客発地別内訳</t>
    <rPh sb="0" eb="2">
      <t>ケンガイ</t>
    </rPh>
    <rPh sb="2" eb="4">
      <t>カンコウ</t>
    </rPh>
    <rPh sb="4" eb="5">
      <t>キャク</t>
    </rPh>
    <rPh sb="5" eb="6">
      <t>ハツ</t>
    </rPh>
    <rPh sb="6" eb="7">
      <t>チ</t>
    </rPh>
    <rPh sb="7" eb="8">
      <t>ベツ</t>
    </rPh>
    <rPh sb="8" eb="10">
      <t>ウチワケ</t>
    </rPh>
    <phoneticPr fontId="7"/>
  </si>
  <si>
    <t>中国</t>
    <rPh sb="0" eb="2">
      <t>チュウゴク</t>
    </rPh>
    <phoneticPr fontId="7"/>
  </si>
  <si>
    <t>四国</t>
    <rPh sb="0" eb="2">
      <t>シコク</t>
    </rPh>
    <phoneticPr fontId="7"/>
  </si>
  <si>
    <t>九州・沖縄</t>
    <rPh sb="0" eb="2">
      <t>キュウシュウ</t>
    </rPh>
    <rPh sb="3" eb="5">
      <t>オキナワ</t>
    </rPh>
    <phoneticPr fontId="7"/>
  </si>
  <si>
    <t>近畿</t>
    <rPh sb="0" eb="2">
      <t>キンキ</t>
    </rPh>
    <phoneticPr fontId="7"/>
  </si>
  <si>
    <t>中部</t>
    <rPh sb="0" eb="2">
      <t>チュウブ</t>
    </rPh>
    <phoneticPr fontId="7"/>
  </si>
  <si>
    <t>関東</t>
    <rPh sb="0" eb="2">
      <t>カントウ</t>
    </rPh>
    <phoneticPr fontId="7"/>
  </si>
  <si>
    <t>北海道・東北</t>
    <rPh sb="0" eb="2">
      <t>ホッカイ</t>
    </rPh>
    <rPh sb="2" eb="3">
      <t>ミチ</t>
    </rPh>
    <rPh sb="4" eb="6">
      <t>トウホク</t>
    </rPh>
    <phoneticPr fontId="7"/>
  </si>
  <si>
    <t>資料：山口県統計年鑑</t>
    <rPh sb="0" eb="2">
      <t>シリョウ</t>
    </rPh>
    <rPh sb="3" eb="6">
      <t>ヤマグチケン</t>
    </rPh>
    <rPh sb="6" eb="8">
      <t>トウケイ</t>
    </rPh>
    <rPh sb="8" eb="10">
      <t>ネンカン</t>
    </rPh>
    <phoneticPr fontId="7"/>
  </si>
  <si>
    <t>計</t>
    <rPh sb="0" eb="1">
      <t>ケイ</t>
    </rPh>
    <phoneticPr fontId="7"/>
  </si>
  <si>
    <t>総合体育館</t>
    <rPh sb="0" eb="2">
      <t>ソウゴウ</t>
    </rPh>
    <rPh sb="2" eb="5">
      <t>タイイクカン</t>
    </rPh>
    <phoneticPr fontId="7"/>
  </si>
  <si>
    <t>スポーツ公園</t>
    <rPh sb="4" eb="6">
      <t>コウエン</t>
    </rPh>
    <phoneticPr fontId="7"/>
  </si>
  <si>
    <t>スポーツ館</t>
    <rPh sb="4" eb="5">
      <t>カン</t>
    </rPh>
    <phoneticPr fontId="7"/>
  </si>
  <si>
    <t>（単位：件、人、％）</t>
  </si>
  <si>
    <t>大ホール</t>
  </si>
  <si>
    <t>小ホール</t>
  </si>
  <si>
    <t>構成比</t>
  </si>
  <si>
    <t>計</t>
  </si>
  <si>
    <t>音楽</t>
  </si>
  <si>
    <t>舞踊</t>
  </si>
  <si>
    <t>演劇</t>
  </si>
  <si>
    <t>講演会</t>
  </si>
  <si>
    <t>演芸</t>
  </si>
  <si>
    <t>映画</t>
  </si>
  <si>
    <t>各種大会</t>
  </si>
  <si>
    <t>（単位：点）</t>
  </si>
  <si>
    <t>大人・
大学生</t>
    <rPh sb="0" eb="2">
      <t>オトナ</t>
    </rPh>
    <rPh sb="4" eb="7">
      <t>ダイガクセイ</t>
    </rPh>
    <phoneticPr fontId="7"/>
  </si>
  <si>
    <t>小・中学生
高校生</t>
    <rPh sb="0" eb="1">
      <t>ショウ</t>
    </rPh>
    <rPh sb="2" eb="5">
      <t>チュウガクセイ</t>
    </rPh>
    <rPh sb="6" eb="9">
      <t>コウコウセイ</t>
    </rPh>
    <phoneticPr fontId="7"/>
  </si>
  <si>
    <t>総記</t>
  </si>
  <si>
    <t>哲学</t>
  </si>
  <si>
    <t>社会
科学</t>
  </si>
  <si>
    <t>自然
科学</t>
  </si>
  <si>
    <t>技術</t>
  </si>
  <si>
    <t>産業</t>
  </si>
  <si>
    <t>芸術</t>
  </si>
  <si>
    <t>言語</t>
  </si>
  <si>
    <t>文学</t>
  </si>
  <si>
    <t>児童</t>
  </si>
  <si>
    <t>視聴覚資料</t>
  </si>
  <si>
    <t>開館日数</t>
  </si>
  <si>
    <t>貸出点数</t>
  </si>
  <si>
    <t>点/日</t>
  </si>
  <si>
    <t>利用者数</t>
  </si>
  <si>
    <t>人/日</t>
  </si>
  <si>
    <t>資料：市立図書館</t>
  </si>
  <si>
    <t>（注）貸出点数には視聴覚資料（ＤＶＤ・ＣＤ等）を含む。</t>
  </si>
  <si>
    <t>聖光</t>
    <rPh sb="0" eb="1">
      <t>セイ</t>
    </rPh>
    <rPh sb="1" eb="2">
      <t>ヒカリ</t>
    </rPh>
    <phoneticPr fontId="7"/>
  </si>
  <si>
    <t>※（　）内は通信制で外数</t>
    <rPh sb="4" eb="5">
      <t>ナイ</t>
    </rPh>
    <rPh sb="6" eb="8">
      <t>ツウシン</t>
    </rPh>
    <rPh sb="8" eb="9">
      <t>セイ</t>
    </rPh>
    <rPh sb="10" eb="11">
      <t>ソト</t>
    </rPh>
    <rPh sb="11" eb="12">
      <t>カズ</t>
    </rPh>
    <phoneticPr fontId="7"/>
  </si>
  <si>
    <t>ロビー</t>
  </si>
  <si>
    <t>会議室</t>
  </si>
  <si>
    <t>和室</t>
  </si>
  <si>
    <t>（各年度3月31日 ）</t>
    <rPh sb="1" eb="4">
      <t>カクネンド</t>
    </rPh>
    <phoneticPr fontId="7"/>
  </si>
  <si>
    <t>（注）件数及び利用人員は区分ごと（午前・午後・夜間）の延べ人員を集計</t>
    <phoneticPr fontId="7"/>
  </si>
  <si>
    <t>全日制</t>
    <rPh sb="0" eb="2">
      <t>ゼンニチ</t>
    </rPh>
    <rPh sb="2" eb="3">
      <t>セイ</t>
    </rPh>
    <phoneticPr fontId="7"/>
  </si>
  <si>
    <t>定時制</t>
    <rPh sb="0" eb="2">
      <t>テイジ</t>
    </rPh>
    <rPh sb="2" eb="3">
      <t>セイ</t>
    </rPh>
    <phoneticPr fontId="7"/>
  </si>
  <si>
    <t>光</t>
    <rPh sb="0" eb="1">
      <t>ヒカリ</t>
    </rPh>
    <phoneticPr fontId="7"/>
  </si>
  <si>
    <t>（注）光照幼稚園は休園</t>
    <rPh sb="1" eb="2">
      <t>チュウ</t>
    </rPh>
    <rPh sb="3" eb="4">
      <t>ヒカリ</t>
    </rPh>
    <rPh sb="4" eb="5">
      <t>テ</t>
    </rPh>
    <rPh sb="5" eb="8">
      <t>ヨウチエン</t>
    </rPh>
    <rPh sb="9" eb="11">
      <t>キュウエン</t>
    </rPh>
    <phoneticPr fontId="7"/>
  </si>
  <si>
    <t>3年度</t>
    <rPh sb="1" eb="3">
      <t>ネンド</t>
    </rPh>
    <rPh sb="2" eb="3">
      <t>ド</t>
    </rPh>
    <phoneticPr fontId="7"/>
  </si>
  <si>
    <t>(242)</t>
  </si>
  <si>
    <t>(236)</t>
  </si>
  <si>
    <t>（単位：点）</t>
    <rPh sb="1" eb="3">
      <t>タンイ</t>
    </rPh>
    <rPh sb="4" eb="5">
      <t>テン</t>
    </rPh>
    <phoneticPr fontId="7"/>
  </si>
  <si>
    <t>資料：伊藤公資料館</t>
    <rPh sb="0" eb="2">
      <t>シリョウ</t>
    </rPh>
    <rPh sb="3" eb="5">
      <t>イトウ</t>
    </rPh>
    <rPh sb="5" eb="6">
      <t>コウ</t>
    </rPh>
    <rPh sb="6" eb="9">
      <t>シリョウカン</t>
    </rPh>
    <phoneticPr fontId="7"/>
  </si>
  <si>
    <t>合計</t>
    <rPh sb="0" eb="1">
      <t>ゴウ</t>
    </rPh>
    <rPh sb="1" eb="2">
      <t>ケイ</t>
    </rPh>
    <phoneticPr fontId="7"/>
  </si>
  <si>
    <t>所蔵</t>
    <rPh sb="0" eb="2">
      <t>ショゾウ</t>
    </rPh>
    <phoneticPr fontId="7"/>
  </si>
  <si>
    <t>寄託</t>
    <phoneticPr fontId="7"/>
  </si>
  <si>
    <t>小計</t>
    <rPh sb="0" eb="1">
      <t>チイ</t>
    </rPh>
    <phoneticPr fontId="7"/>
  </si>
  <si>
    <t>合計</t>
    <phoneticPr fontId="7"/>
  </si>
  <si>
    <t>　　絵画・版画</t>
    <phoneticPr fontId="7"/>
  </si>
  <si>
    <t>　　彫刻・工芸</t>
    <phoneticPr fontId="7"/>
  </si>
  <si>
    <t>　　書</t>
    <phoneticPr fontId="7"/>
  </si>
  <si>
    <t>　　写真</t>
    <phoneticPr fontId="7"/>
  </si>
  <si>
    <t>　　資料</t>
    <phoneticPr fontId="7"/>
  </si>
  <si>
    <t>　　考古</t>
    <phoneticPr fontId="7"/>
  </si>
  <si>
    <t>　　歴史</t>
    <phoneticPr fontId="7"/>
  </si>
  <si>
    <t>　　民俗</t>
    <phoneticPr fontId="7"/>
  </si>
  <si>
    <t>　　自然史系</t>
    <phoneticPr fontId="7"/>
  </si>
  <si>
    <t>　　科学技術系</t>
    <phoneticPr fontId="7"/>
  </si>
  <si>
    <t>合計</t>
    <phoneticPr fontId="7"/>
  </si>
  <si>
    <t>小計</t>
    <phoneticPr fontId="7"/>
  </si>
  <si>
    <t>市外利用者</t>
    <rPh sb="1" eb="2">
      <t>ガイ</t>
    </rPh>
    <phoneticPr fontId="7"/>
  </si>
  <si>
    <t>計</t>
    <rPh sb="0" eb="1">
      <t>ケイ</t>
    </rPh>
    <phoneticPr fontId="7"/>
  </si>
  <si>
    <t>青少年</t>
    <rPh sb="0" eb="1">
      <t>セイ</t>
    </rPh>
    <rPh sb="1" eb="3">
      <t>ショウネン</t>
    </rPh>
    <phoneticPr fontId="7"/>
  </si>
  <si>
    <t>一般</t>
    <rPh sb="0" eb="2">
      <t>イッパン</t>
    </rPh>
    <phoneticPr fontId="7"/>
  </si>
  <si>
    <t>青少年</t>
    <rPh sb="0" eb="3">
      <t>セイショウネン</t>
    </rPh>
    <phoneticPr fontId="7"/>
  </si>
  <si>
    <t>（注）四捨五入の関係で内訳と総数が一致しないことがある。</t>
    <rPh sb="14" eb="16">
      <t>ソウスウ</t>
    </rPh>
    <phoneticPr fontId="7"/>
  </si>
  <si>
    <t>（単位：人）</t>
    <rPh sb="1" eb="3">
      <t>タンイ</t>
    </rPh>
    <rPh sb="4" eb="5">
      <t>ニン</t>
    </rPh>
    <phoneticPr fontId="7"/>
  </si>
  <si>
    <t>（単位：日、人）</t>
    <rPh sb="1" eb="3">
      <t>タンイ</t>
    </rPh>
    <rPh sb="4" eb="5">
      <t>ヒ</t>
    </rPh>
    <rPh sb="6" eb="7">
      <t>ニン</t>
    </rPh>
    <phoneticPr fontId="7"/>
  </si>
  <si>
    <t>資料：スポーツ推進課</t>
    <rPh sb="7" eb="9">
      <t>スイシン</t>
    </rPh>
    <rPh sb="9" eb="10">
      <t>カ</t>
    </rPh>
    <phoneticPr fontId="7"/>
  </si>
  <si>
    <t>資料：観光・シティプロモーション推進課</t>
    <rPh sb="0" eb="2">
      <t>シリョウ</t>
    </rPh>
    <rPh sb="3" eb="5">
      <t>カンコウ</t>
    </rPh>
    <rPh sb="16" eb="18">
      <t>スイシン</t>
    </rPh>
    <rPh sb="18" eb="19">
      <t>カ</t>
    </rPh>
    <phoneticPr fontId="7"/>
  </si>
  <si>
    <t>（単位：点）</t>
    <phoneticPr fontId="7"/>
  </si>
  <si>
    <t>（単位：点）</t>
    <phoneticPr fontId="7"/>
  </si>
  <si>
    <t>資料：光ふるさと郷土館</t>
    <rPh sb="3" eb="4">
      <t>ヒカリ</t>
    </rPh>
    <rPh sb="8" eb="11">
      <t>キョウドカン</t>
    </rPh>
    <phoneticPr fontId="7"/>
  </si>
  <si>
    <t xml:space="preserve">  彫刻　工芸</t>
    <phoneticPr fontId="7"/>
  </si>
  <si>
    <t xml:space="preserve">  絵画　版画　切り絵</t>
    <rPh sb="8" eb="9">
      <t>キ</t>
    </rPh>
    <rPh sb="10" eb="11">
      <t>エ</t>
    </rPh>
    <phoneticPr fontId="7"/>
  </si>
  <si>
    <t xml:space="preserve">  書</t>
    <phoneticPr fontId="7"/>
  </si>
  <si>
    <t xml:space="preserve">  資料</t>
    <phoneticPr fontId="7"/>
  </si>
  <si>
    <t xml:space="preserve">  歴史</t>
    <rPh sb="2" eb="4">
      <t>レキシ</t>
    </rPh>
    <phoneticPr fontId="7"/>
  </si>
  <si>
    <t xml:space="preserve">  民俗</t>
    <phoneticPr fontId="7"/>
  </si>
  <si>
    <t xml:space="preserve">  自然史系</t>
    <phoneticPr fontId="7"/>
  </si>
  <si>
    <t>９５．幼稚園の状況</t>
    <rPh sb="3" eb="6">
      <t>ヨウチエン</t>
    </rPh>
    <rPh sb="7" eb="9">
      <t>ジョウキョウ</t>
    </rPh>
    <phoneticPr fontId="7"/>
  </si>
  <si>
    <t>９６．小学校の状況</t>
    <rPh sb="7" eb="9">
      <t>ジョウキョウ</t>
    </rPh>
    <phoneticPr fontId="7"/>
  </si>
  <si>
    <t>９７．中学校の状況　</t>
    <rPh sb="7" eb="9">
      <t>ジョウキョウ</t>
    </rPh>
    <phoneticPr fontId="7"/>
  </si>
  <si>
    <t>９８．卒業後の状況（中学校）</t>
    <rPh sb="3" eb="5">
      <t>ソツギョウ</t>
    </rPh>
    <rPh sb="5" eb="6">
      <t>ゴ</t>
    </rPh>
    <rPh sb="7" eb="9">
      <t>ジョウキョウ</t>
    </rPh>
    <rPh sb="10" eb="13">
      <t>チュウガッコウ</t>
    </rPh>
    <phoneticPr fontId="7"/>
  </si>
  <si>
    <t>９９．高等学校の状況</t>
    <rPh sb="8" eb="10">
      <t>ジョウキョウ</t>
    </rPh>
    <phoneticPr fontId="7"/>
  </si>
  <si>
    <t>１００．卒業後の状況（高等学校）</t>
    <rPh sb="4" eb="6">
      <t>ソツギョウ</t>
    </rPh>
    <rPh sb="6" eb="7">
      <t>ゴ</t>
    </rPh>
    <rPh sb="8" eb="10">
      <t>ジョウキョウ</t>
    </rPh>
    <rPh sb="11" eb="13">
      <t>コウトウ</t>
    </rPh>
    <rPh sb="13" eb="15">
      <t>ガッコウ</t>
    </rPh>
    <phoneticPr fontId="7"/>
  </si>
  <si>
    <t>１０１．市民ホールの利用状況</t>
    <rPh sb="4" eb="6">
      <t>シミン</t>
    </rPh>
    <rPh sb="10" eb="12">
      <t>リヨウ</t>
    </rPh>
    <rPh sb="12" eb="14">
      <t>ジョウキョウ</t>
    </rPh>
    <phoneticPr fontId="7"/>
  </si>
  <si>
    <t>１０２．市民ホール大・小ホール内容別利用状況</t>
    <rPh sb="4" eb="6">
      <t>シミン</t>
    </rPh>
    <rPh sb="9" eb="10">
      <t>ダイ</t>
    </rPh>
    <rPh sb="11" eb="12">
      <t>ショウ</t>
    </rPh>
    <rPh sb="15" eb="17">
      <t>ナイヨウ</t>
    </rPh>
    <rPh sb="17" eb="18">
      <t>ベツ</t>
    </rPh>
    <rPh sb="18" eb="20">
      <t>リヨウ</t>
    </rPh>
    <rPh sb="20" eb="22">
      <t>ジョウキョウ</t>
    </rPh>
    <phoneticPr fontId="7"/>
  </si>
  <si>
    <t>１０３．図書館の資料数</t>
    <rPh sb="4" eb="7">
      <t>トショカン</t>
    </rPh>
    <rPh sb="8" eb="10">
      <t>シリョウ</t>
    </rPh>
    <rPh sb="10" eb="11">
      <t>スウ</t>
    </rPh>
    <phoneticPr fontId="7"/>
  </si>
  <si>
    <t>１０４．図書館の利用状況</t>
    <rPh sb="4" eb="7">
      <t>トショカン</t>
    </rPh>
    <rPh sb="8" eb="10">
      <t>リヨウ</t>
    </rPh>
    <rPh sb="10" eb="12">
      <t>ジョウキョウ</t>
    </rPh>
    <phoneticPr fontId="7"/>
  </si>
  <si>
    <t>１０５．文化センターの現況</t>
    <rPh sb="4" eb="6">
      <t>ブンカ</t>
    </rPh>
    <rPh sb="11" eb="13">
      <t>ゲンキョウ</t>
    </rPh>
    <phoneticPr fontId="7"/>
  </si>
  <si>
    <t>１０６．光ふるさと郷土館入館者数</t>
    <rPh sb="4" eb="5">
      <t>ヒカリ</t>
    </rPh>
    <rPh sb="9" eb="11">
      <t>キョウド</t>
    </rPh>
    <rPh sb="11" eb="12">
      <t>カン</t>
    </rPh>
    <rPh sb="12" eb="15">
      <t>ニュウカンシャ</t>
    </rPh>
    <rPh sb="15" eb="16">
      <t>スウ</t>
    </rPh>
    <phoneticPr fontId="7"/>
  </si>
  <si>
    <t>１０７．光ふるさと郷土館の現況</t>
    <rPh sb="4" eb="5">
      <t>ヒカリ</t>
    </rPh>
    <rPh sb="9" eb="11">
      <t>キョウド</t>
    </rPh>
    <rPh sb="11" eb="12">
      <t>カン</t>
    </rPh>
    <rPh sb="13" eb="15">
      <t>ゲンキョウ</t>
    </rPh>
    <phoneticPr fontId="7"/>
  </si>
  <si>
    <t>１０８．伊藤公資料館入館者数</t>
    <rPh sb="4" eb="6">
      <t>イトウ</t>
    </rPh>
    <rPh sb="6" eb="7">
      <t>コウ</t>
    </rPh>
    <rPh sb="7" eb="9">
      <t>シリョウ</t>
    </rPh>
    <rPh sb="9" eb="10">
      <t>カン</t>
    </rPh>
    <rPh sb="10" eb="13">
      <t>ニュウカンシャ</t>
    </rPh>
    <rPh sb="13" eb="14">
      <t>スウ</t>
    </rPh>
    <phoneticPr fontId="7"/>
  </si>
  <si>
    <t>１０９．伊藤公資料館の現況</t>
    <rPh sb="4" eb="7">
      <t>イトウコウ</t>
    </rPh>
    <rPh sb="7" eb="10">
      <t>シリョウカン</t>
    </rPh>
    <rPh sb="11" eb="13">
      <t>ゲンキョウ</t>
    </rPh>
    <phoneticPr fontId="7"/>
  </si>
  <si>
    <t>１１０．光市野外活動センター（周防の森ロッジ）の現況</t>
    <rPh sb="4" eb="5">
      <t>ヒカリ</t>
    </rPh>
    <rPh sb="5" eb="6">
      <t>シ</t>
    </rPh>
    <rPh sb="6" eb="8">
      <t>ヤガイ</t>
    </rPh>
    <rPh sb="8" eb="10">
      <t>カツドウ</t>
    </rPh>
    <rPh sb="15" eb="17">
      <t>スオウ</t>
    </rPh>
    <rPh sb="18" eb="19">
      <t>モリ</t>
    </rPh>
    <rPh sb="24" eb="26">
      <t>ゲンキョウ</t>
    </rPh>
    <phoneticPr fontId="7"/>
  </si>
  <si>
    <t>１１１．体育施設利用状況</t>
    <rPh sb="4" eb="6">
      <t>タイイク</t>
    </rPh>
    <rPh sb="6" eb="8">
      <t>シセツ</t>
    </rPh>
    <rPh sb="8" eb="10">
      <t>リヨウ</t>
    </rPh>
    <rPh sb="10" eb="12">
      <t>ジョウキョウ</t>
    </rPh>
    <phoneticPr fontId="7"/>
  </si>
  <si>
    <t>１１２．観光客の状況（推計）</t>
    <rPh sb="4" eb="6">
      <t>カンコウ</t>
    </rPh>
    <rPh sb="6" eb="7">
      <t>キャク</t>
    </rPh>
    <rPh sb="8" eb="10">
      <t>ジョウキョウ</t>
    </rPh>
    <rPh sb="11" eb="13">
      <t>スイケイ</t>
    </rPh>
    <phoneticPr fontId="7"/>
  </si>
  <si>
    <t>１１３．地域別観光客数</t>
    <rPh sb="4" eb="6">
      <t>チイキ</t>
    </rPh>
    <rPh sb="6" eb="7">
      <t>ベツ</t>
    </rPh>
    <rPh sb="7" eb="9">
      <t>カンコウ</t>
    </rPh>
    <rPh sb="9" eb="10">
      <t>キャク</t>
    </rPh>
    <rPh sb="10" eb="11">
      <t>スウ</t>
    </rPh>
    <phoneticPr fontId="7"/>
  </si>
  <si>
    <t>5年度</t>
    <rPh sb="1" eb="3">
      <t>ネンド</t>
    </rPh>
    <phoneticPr fontId="7"/>
  </si>
  <si>
    <t>5年度</t>
    <rPh sb="1" eb="2">
      <t>ネン</t>
    </rPh>
    <rPh sb="2" eb="3">
      <t>ド</t>
    </rPh>
    <phoneticPr fontId="7"/>
  </si>
  <si>
    <t>令和4年度</t>
  </si>
  <si>
    <t>令和5年度</t>
    <phoneticPr fontId="7"/>
  </si>
  <si>
    <t>（注）開館日数の（　）内は大和分館の開館日数</t>
    <rPh sb="3" eb="5">
      <t>カイカン</t>
    </rPh>
    <rPh sb="5" eb="7">
      <t>ニッスウ</t>
    </rPh>
    <rPh sb="13" eb="15">
      <t>ヤマト</t>
    </rPh>
    <rPh sb="15" eb="17">
      <t>ブンカン</t>
    </rPh>
    <rPh sb="18" eb="20">
      <t>カイカン</t>
    </rPh>
    <rPh sb="20" eb="22">
      <t>ニッスウ</t>
    </rPh>
    <phoneticPr fontId="7"/>
  </si>
  <si>
    <t>市立</t>
    <rPh sb="0" eb="2">
      <t>イチリツ</t>
    </rPh>
    <phoneticPr fontId="7"/>
  </si>
  <si>
    <t>(5,431)</t>
    <phoneticPr fontId="7"/>
  </si>
  <si>
    <t>(3,965)</t>
    <phoneticPr fontId="7"/>
  </si>
  <si>
    <t>(4,686)</t>
    <phoneticPr fontId="7"/>
  </si>
  <si>
    <t>(4,016)</t>
    <phoneticPr fontId="7"/>
  </si>
  <si>
    <t>四捨五入の関係で内訳と計が一致しないことがある。</t>
    <rPh sb="0" eb="4">
      <t>シシャゴニュウ</t>
    </rPh>
    <rPh sb="5" eb="7">
      <t>カンケイ</t>
    </rPh>
    <rPh sb="8" eb="10">
      <t>ウチワケ</t>
    </rPh>
    <rPh sb="11" eb="12">
      <t>ケイ</t>
    </rPh>
    <rPh sb="13" eb="15">
      <t>イッチ</t>
    </rPh>
    <phoneticPr fontId="7"/>
  </si>
  <si>
    <t>-</t>
  </si>
  <si>
    <t>令和2年度</t>
    <rPh sb="0" eb="1">
      <t>レイ</t>
    </rPh>
    <rPh sb="1" eb="2">
      <t>カズ</t>
    </rPh>
    <rPh sb="3" eb="5">
      <t>ネンド</t>
    </rPh>
    <rPh sb="4" eb="5">
      <t>ド</t>
    </rPh>
    <phoneticPr fontId="7"/>
  </si>
  <si>
    <t>4年度</t>
    <rPh sb="1" eb="3">
      <t>ネンド</t>
    </rPh>
    <rPh sb="2" eb="3">
      <t>ド</t>
    </rPh>
    <phoneticPr fontId="7"/>
  </si>
  <si>
    <t>6年度</t>
    <rPh sb="1" eb="3">
      <t>ネンド</t>
    </rPh>
    <phoneticPr fontId="7"/>
  </si>
  <si>
    <t>令
和
6
年
度
の
内
訳</t>
    <rPh sb="0" eb="1">
      <t>レイ</t>
    </rPh>
    <rPh sb="2" eb="3">
      <t>カズ</t>
    </rPh>
    <rPh sb="6" eb="7">
      <t>ネン</t>
    </rPh>
    <rPh sb="8" eb="9">
      <t>ド</t>
    </rPh>
    <rPh sb="12" eb="13">
      <t>ナイ</t>
    </rPh>
    <rPh sb="14" eb="15">
      <t>ヤク</t>
    </rPh>
    <phoneticPr fontId="7"/>
  </si>
  <si>
    <t>令
和
6
年
度
の
内
訳</t>
    <phoneticPr fontId="7"/>
  </si>
  <si>
    <t>6年度</t>
    <rPh sb="1" eb="2">
      <t>ネン</t>
    </rPh>
    <rPh sb="2" eb="3">
      <t>ド</t>
    </rPh>
    <phoneticPr fontId="7"/>
  </si>
  <si>
    <t>令和2年度</t>
    <phoneticPr fontId="7"/>
  </si>
  <si>
    <t>3年度</t>
    <phoneticPr fontId="7"/>
  </si>
  <si>
    <t>4年度</t>
    <phoneticPr fontId="7"/>
  </si>
  <si>
    <t>5年度</t>
    <phoneticPr fontId="7"/>
  </si>
  <si>
    <t>6年度</t>
    <rPh sb="1" eb="3">
      <t>ネンド</t>
    </rPh>
    <rPh sb="2" eb="3">
      <t>ド</t>
    </rPh>
    <phoneticPr fontId="7"/>
  </si>
  <si>
    <t>令和2年度</t>
    <rPh sb="0" eb="2">
      <t>レイワ</t>
    </rPh>
    <rPh sb="3" eb="5">
      <t>ネンド</t>
    </rPh>
    <rPh sb="4" eb="5">
      <t>ド</t>
    </rPh>
    <phoneticPr fontId="7"/>
  </si>
  <si>
    <t>(108)</t>
  </si>
  <si>
    <t>(139)</t>
  </si>
  <si>
    <t>(164)</t>
  </si>
  <si>
    <t>令和3年度</t>
    <phoneticPr fontId="7"/>
  </si>
  <si>
    <t>令和4年度</t>
    <phoneticPr fontId="7"/>
  </si>
  <si>
    <t>令和5年度</t>
    <phoneticPr fontId="7"/>
  </si>
  <si>
    <t>令和6年度</t>
    <phoneticPr fontId="7"/>
  </si>
  <si>
    <t>（令和6年度）</t>
    <phoneticPr fontId="7"/>
  </si>
  <si>
    <t>6年度</t>
    <rPh sb="1" eb="2">
      <t>ネン</t>
    </rPh>
    <phoneticPr fontId="7"/>
  </si>
  <si>
    <t>6年度</t>
    <phoneticPr fontId="7"/>
  </si>
  <si>
    <t>(286)</t>
  </si>
  <si>
    <t>(283)</t>
  </si>
  <si>
    <t>（令和7年3月31日 ）</t>
    <rPh sb="6" eb="7">
      <t>ガツ</t>
    </rPh>
    <rPh sb="9" eb="10">
      <t>ヒ</t>
    </rPh>
    <phoneticPr fontId="7"/>
  </si>
  <si>
    <t>(220)</t>
  </si>
  <si>
    <t>(591)</t>
  </si>
  <si>
    <t>(166)</t>
  </si>
  <si>
    <t>(584)</t>
  </si>
  <si>
    <t>(12)</t>
  </si>
  <si>
    <t>(37)</t>
  </si>
  <si>
    <t>(10)</t>
  </si>
  <si>
    <t>(53)</t>
  </si>
  <si>
    <t>(2)</t>
  </si>
  <si>
    <t>(1)</t>
  </si>
  <si>
    <t>(61)</t>
  </si>
  <si>
    <t xml:space="preserve">- </t>
  </si>
  <si>
    <t>(64)</t>
  </si>
  <si>
    <t>(240)</t>
  </si>
  <si>
    <t>(16)</t>
  </si>
  <si>
    <t>(82)</t>
  </si>
  <si>
    <t>(57)</t>
  </si>
  <si>
    <t>(56)</t>
  </si>
  <si>
    <t>(107)</t>
  </si>
  <si>
    <t>(328)</t>
  </si>
  <si>
    <t>-</t>
    <phoneticPr fontId="7"/>
  </si>
  <si>
    <t>(258)</t>
    <phoneticPr fontId="7"/>
  </si>
  <si>
    <t>(736)</t>
    <phoneticPr fontId="7"/>
  </si>
  <si>
    <t>(6,147)</t>
    <phoneticPr fontId="7"/>
  </si>
  <si>
    <t>(5,588)</t>
    <phoneticPr fontId="7"/>
  </si>
  <si>
    <t>（注）構成比は、四捨五入の関係で内訳と合計が一致しないことがある。</t>
    <rPh sb="8" eb="12">
      <t>シシャゴニュウ</t>
    </rPh>
    <rPh sb="13" eb="15">
      <t>カンケイ</t>
    </rPh>
    <rPh sb="16" eb="18">
      <t>ウチワケ</t>
    </rPh>
    <rPh sb="19" eb="21">
      <t>ゴウケイ</t>
    </rPh>
    <phoneticPr fontId="7"/>
  </si>
  <si>
    <t>一次資料</t>
    <rPh sb="0" eb="2">
      <t>イチジ</t>
    </rPh>
    <rPh sb="2" eb="4">
      <t>シリョウ</t>
    </rPh>
    <phoneticPr fontId="7"/>
  </si>
  <si>
    <t>二次資料</t>
    <rPh sb="0" eb="2">
      <t>ニジ</t>
    </rPh>
    <rPh sb="2" eb="4">
      <t>シリョウ</t>
    </rPh>
    <phoneticPr fontId="7"/>
  </si>
  <si>
    <t>内訳</t>
    <rPh sb="0" eb="2">
      <t>ウチワケ</t>
    </rPh>
    <phoneticPr fontId="7"/>
  </si>
  <si>
    <t>　　歴史研究資料</t>
    <rPh sb="2" eb="4">
      <t>レキシ</t>
    </rPh>
    <rPh sb="4" eb="6">
      <t>ケンキュウ</t>
    </rPh>
    <rPh sb="6" eb="8">
      <t>シリョウ</t>
    </rPh>
    <phoneticPr fontId="7"/>
  </si>
  <si>
    <t>　　歴史教育資料　</t>
    <rPh sb="2" eb="4">
      <t>レキシ</t>
    </rPh>
    <rPh sb="4" eb="6">
      <t>キョウイク</t>
    </rPh>
    <rPh sb="6" eb="8">
      <t>シリョウ</t>
    </rPh>
    <phoneticPr fontId="7"/>
  </si>
  <si>
    <t>　　文献資料</t>
    <rPh sb="2" eb="6">
      <t>ブンケンシリョウ</t>
    </rPh>
    <phoneticPr fontId="7"/>
  </si>
  <si>
    <t>　　画像音声資料</t>
    <rPh sb="2" eb="4">
      <t>ガゾウ</t>
    </rPh>
    <rPh sb="4" eb="6">
      <t>オンセイ</t>
    </rPh>
    <rPh sb="6" eb="8">
      <t>シリョウ</t>
    </rPh>
    <phoneticPr fontId="7"/>
  </si>
  <si>
    <t>　　美術工芸資料</t>
    <rPh sb="2" eb="4">
      <t>ビジュツ</t>
    </rPh>
    <rPh sb="4" eb="6">
      <t>コウゲイ</t>
    </rPh>
    <rPh sb="6" eb="8">
      <t>シリョウ</t>
    </rPh>
    <phoneticPr fontId="7"/>
  </si>
  <si>
    <t>　　民族生活資料</t>
    <rPh sb="2" eb="4">
      <t>ミンゾク</t>
    </rPh>
    <rPh sb="4" eb="6">
      <t>セイカツ</t>
    </rPh>
    <rPh sb="6" eb="8">
      <t>シリョウ</t>
    </rPh>
    <phoneticPr fontId="7"/>
  </si>
  <si>
    <t>　　旧伊藤博文邸展示資料</t>
    <rPh sb="2" eb="8">
      <t>キュウイトウヒロブミテイ</t>
    </rPh>
    <rPh sb="8" eb="10">
      <t>テンジ</t>
    </rPh>
    <rPh sb="10" eb="12">
      <t>シリョウ</t>
    </rPh>
    <phoneticPr fontId="7"/>
  </si>
  <si>
    <t>(175)</t>
    <phoneticPr fontId="7"/>
  </si>
  <si>
    <t>-</t>
    <phoneticPr fontId="7"/>
  </si>
  <si>
    <t>教員数
（本務者）</t>
    <rPh sb="0" eb="1">
      <t>キョウ</t>
    </rPh>
    <rPh sb="5" eb="7">
      <t>ホンム</t>
    </rPh>
    <rPh sb="7" eb="8">
      <t>シャ</t>
    </rPh>
    <phoneticPr fontId="7"/>
  </si>
  <si>
    <t>(13)</t>
  </si>
  <si>
    <t>(79)</t>
  </si>
  <si>
    <t>(11)</t>
  </si>
  <si>
    <t>(58)</t>
  </si>
  <si>
    <t>(96)</t>
  </si>
  <si>
    <t>(317)</t>
  </si>
  <si>
    <t>(272)</t>
  </si>
  <si>
    <t>令和2年度</t>
    <rPh sb="3" eb="4">
      <t>ネン</t>
    </rPh>
    <phoneticPr fontId="7"/>
  </si>
  <si>
    <t>(175)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</si>
</sst>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_);[Red]\(0.0\)"/>
    <numFmt numFmtId="178" formatCode="0_ "/>
    <numFmt numFmtId="179" formatCode="0.0"/>
    <numFmt numFmtId="180" formatCode="0_);\(0\)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408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38" fontId="0" fillId="0" borderId="0" xfId="0" applyNumberFormat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9" fillId="0" borderId="3" xfId="0" applyFont="1" applyFill="1" applyBorder="1" applyAlignment="1">
      <alignment horizontal="distributed" vertical="center"/>
    </xf>
    <xf numFmtId="0" fontId="9" fillId="0" borderId="5" xfId="0" applyFont="1" applyFill="1" applyBorder="1" applyAlignment="1">
      <alignment horizontal="distributed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>
      <alignment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>
      <alignment vertical="center"/>
    </xf>
    <xf numFmtId="0" fontId="9" fillId="0" borderId="8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38" fontId="0" fillId="0" borderId="0" xfId="1" applyFont="1">
      <alignment vertical="center"/>
    </xf>
    <xf numFmtId="38" fontId="9" fillId="0" borderId="0" xfId="1" applyFont="1" applyFill="1" applyBorder="1" applyAlignment="1">
      <alignment horizontal="distributed" vertical="center"/>
    </xf>
    <xf numFmtId="57" fontId="0" fillId="0" borderId="0" xfId="0" applyNumberFormat="1">
      <alignment vertical="center"/>
    </xf>
    <xf numFmtId="0" fontId="0" fillId="0" borderId="0" xfId="0" applyFill="1">
      <alignment vertical="center"/>
    </xf>
    <xf numFmtId="0" fontId="8" fillId="0" borderId="0" xfId="0" applyFont="1" applyFill="1" applyAlignment="1">
      <alignment vertical="center"/>
    </xf>
    <xf numFmtId="3" fontId="9" fillId="0" borderId="0" xfId="0" applyNumberFormat="1" applyFont="1" applyFill="1">
      <alignment vertical="center"/>
    </xf>
    <xf numFmtId="38" fontId="0" fillId="0" borderId="0" xfId="1" applyFont="1" applyFill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vertical="center"/>
    </xf>
    <xf numFmtId="38" fontId="9" fillId="0" borderId="0" xfId="0" applyNumberFormat="1" applyFont="1" applyFill="1">
      <alignment vertical="center"/>
    </xf>
    <xf numFmtId="38" fontId="0" fillId="0" borderId="0" xfId="0" applyNumberFormat="1" applyFill="1">
      <alignment vertical="center"/>
    </xf>
    <xf numFmtId="0" fontId="10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3" fontId="10" fillId="0" borderId="11" xfId="0" applyNumberFormat="1" applyFont="1" applyFill="1" applyBorder="1">
      <alignment vertical="center"/>
    </xf>
    <xf numFmtId="3" fontId="10" fillId="0" borderId="0" xfId="0" applyNumberFormat="1" applyFont="1" applyFill="1" applyBorder="1">
      <alignment vertical="center"/>
    </xf>
    <xf numFmtId="38" fontId="9" fillId="0" borderId="8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0" xfId="0" applyAlignment="1">
      <alignment vertical="top"/>
    </xf>
    <xf numFmtId="0" fontId="9" fillId="0" borderId="1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Border="1">
      <alignment vertical="center"/>
    </xf>
    <xf numFmtId="3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77" fontId="9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ont="1">
      <alignment vertical="center"/>
    </xf>
    <xf numFmtId="0" fontId="9" fillId="0" borderId="0" xfId="0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38" fontId="9" fillId="0" borderId="0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 applyAlignment="1">
      <alignment horizontal="left" vertical="center"/>
    </xf>
    <xf numFmtId="0" fontId="17" fillId="0" borderId="0" xfId="0" applyFont="1" applyFill="1">
      <alignment vertical="center"/>
    </xf>
    <xf numFmtId="0" fontId="17" fillId="0" borderId="3" xfId="0" applyFont="1" applyFill="1" applyBorder="1" applyAlignment="1">
      <alignment horizontal="distributed" vertical="center"/>
    </xf>
    <xf numFmtId="0" fontId="17" fillId="0" borderId="0" xfId="0" applyFont="1" applyFill="1" applyAlignment="1">
      <alignment horizontal="center" vertical="center"/>
    </xf>
    <xf numFmtId="0" fontId="17" fillId="0" borderId="5" xfId="0" applyFont="1" applyFill="1" applyBorder="1" applyAlignment="1">
      <alignment horizontal="distributed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9" fillId="0" borderId="6" xfId="0" applyFont="1" applyFill="1" applyBorder="1" applyAlignment="1">
      <alignment horizontal="distributed" vertical="center"/>
    </xf>
    <xf numFmtId="0" fontId="9" fillId="0" borderId="7" xfId="0" applyFont="1" applyFill="1" applyBorder="1" applyAlignment="1">
      <alignment horizontal="distributed" vertical="center"/>
    </xf>
    <xf numFmtId="0" fontId="9" fillId="0" borderId="13" xfId="0" applyFont="1" applyFill="1" applyBorder="1">
      <alignment vertical="center"/>
    </xf>
    <xf numFmtId="0" fontId="9" fillId="0" borderId="4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center" vertical="center" wrapText="1"/>
    </xf>
    <xf numFmtId="180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5" fillId="0" borderId="0" xfId="2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center" vertical="center" wrapText="1"/>
    </xf>
    <xf numFmtId="0" fontId="4" fillId="0" borderId="0" xfId="2" applyFont="1">
      <alignment vertical="center"/>
    </xf>
    <xf numFmtId="0" fontId="9" fillId="0" borderId="3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0" fillId="0" borderId="0" xfId="0" applyFont="1">
      <alignment vertical="center"/>
    </xf>
    <xf numFmtId="0" fontId="9" fillId="0" borderId="0" xfId="0" applyFont="1" applyFill="1" applyBorder="1" applyAlignment="1">
      <alignment vertical="center"/>
    </xf>
    <xf numFmtId="38" fontId="9" fillId="0" borderId="0" xfId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38" fontId="9" fillId="0" borderId="0" xfId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1" xfId="8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right" vertical="center"/>
    </xf>
    <xf numFmtId="38" fontId="9" fillId="0" borderId="11" xfId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8" applyFont="1" applyFill="1" applyBorder="1" applyAlignment="1">
      <alignment horizontal="center" vertical="center"/>
    </xf>
    <xf numFmtId="0" fontId="9" fillId="0" borderId="0" xfId="8" applyFont="1" applyFill="1" applyBorder="1" applyAlignment="1">
      <alignment horizontal="right" vertical="center" wrapText="1"/>
    </xf>
    <xf numFmtId="0" fontId="9" fillId="0" borderId="0" xfId="8" applyFont="1" applyFill="1" applyBorder="1" applyAlignment="1">
      <alignment horizontal="right" vertical="center"/>
    </xf>
    <xf numFmtId="0" fontId="9" fillId="0" borderId="10" xfId="0" applyFont="1" applyBorder="1" applyAlignment="1">
      <alignment horizontal="center" vertical="center" textRotation="255"/>
    </xf>
    <xf numFmtId="0" fontId="9" fillId="0" borderId="0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38" fontId="9" fillId="0" borderId="0" xfId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 wrapText="1"/>
    </xf>
    <xf numFmtId="3" fontId="10" fillId="0" borderId="13" xfId="0" applyNumberFormat="1" applyFont="1" applyFill="1" applyBorder="1">
      <alignment vertical="center"/>
    </xf>
    <xf numFmtId="0" fontId="9" fillId="0" borderId="3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38" fontId="9" fillId="0" borderId="0" xfId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0" xfId="8" applyFont="1" applyFill="1" applyBorder="1" applyAlignment="1">
      <alignment vertical="center"/>
    </xf>
    <xf numFmtId="0" fontId="9" fillId="0" borderId="0" xfId="8" applyFont="1" applyFill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1" fillId="0" borderId="0" xfId="2" applyFo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80" fontId="0" fillId="0" borderId="0" xfId="0" applyNumberFormat="1" applyFill="1" applyAlignment="1">
      <alignment vertical="center"/>
    </xf>
    <xf numFmtId="180" fontId="9" fillId="0" borderId="0" xfId="0" applyNumberFormat="1" applyFont="1" applyFill="1" applyAlignment="1">
      <alignment vertical="center"/>
    </xf>
    <xf numFmtId="180" fontId="9" fillId="0" borderId="2" xfId="0" applyNumberFormat="1" applyFont="1" applyFill="1" applyBorder="1" applyAlignment="1">
      <alignment horizontal="center" vertical="center"/>
    </xf>
    <xf numFmtId="180" fontId="9" fillId="0" borderId="8" xfId="0" applyNumberFormat="1" applyFont="1" applyFill="1" applyBorder="1" applyAlignment="1">
      <alignment horizontal="right" vertical="center"/>
    </xf>
    <xf numFmtId="180" fontId="9" fillId="0" borderId="8" xfId="0" applyNumberFormat="1" applyFont="1" applyFill="1" applyBorder="1" applyAlignment="1">
      <alignment vertical="center"/>
    </xf>
    <xf numFmtId="180" fontId="9" fillId="0" borderId="4" xfId="0" applyNumberFormat="1" applyFont="1" applyFill="1" applyBorder="1" applyAlignment="1">
      <alignment horizontal="right" vertical="center"/>
    </xf>
    <xf numFmtId="180" fontId="9" fillId="0" borderId="4" xfId="0" applyNumberFormat="1" applyFont="1" applyFill="1" applyBorder="1" applyAlignment="1">
      <alignment vertical="center"/>
    </xf>
    <xf numFmtId="180" fontId="9" fillId="0" borderId="0" xfId="0" applyNumberFormat="1" applyFont="1" applyFill="1" applyAlignment="1">
      <alignment horizontal="right" vertical="center"/>
    </xf>
    <xf numFmtId="180" fontId="9" fillId="0" borderId="11" xfId="0" applyNumberFormat="1" applyFont="1" applyFill="1" applyBorder="1" applyAlignment="1">
      <alignment vertical="center"/>
    </xf>
    <xf numFmtId="180" fontId="9" fillId="0" borderId="4" xfId="1" applyNumberFormat="1" applyFont="1" applyFill="1" applyBorder="1" applyAlignment="1">
      <alignment horizontal="right" vertical="center"/>
    </xf>
    <xf numFmtId="180" fontId="9" fillId="0" borderId="4" xfId="1" applyNumberFormat="1" applyFont="1" applyFill="1" applyBorder="1" applyAlignment="1">
      <alignment vertical="center"/>
    </xf>
    <xf numFmtId="49" fontId="9" fillId="0" borderId="8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Alignment="1">
      <alignment horizontal="right" vertical="center"/>
    </xf>
    <xf numFmtId="49" fontId="9" fillId="0" borderId="11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right" vertical="center" wrapText="1"/>
    </xf>
    <xf numFmtId="49" fontId="9" fillId="0" borderId="0" xfId="0" applyNumberFormat="1" applyFont="1" applyFill="1" applyAlignment="1">
      <alignment horizontal="right" vertical="center"/>
    </xf>
    <xf numFmtId="38" fontId="9" fillId="0" borderId="14" xfId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0" fillId="0" borderId="14" xfId="0" applyBorder="1">
      <alignment vertical="center"/>
    </xf>
    <xf numFmtId="0" fontId="0" fillId="0" borderId="4" xfId="0" applyBorder="1">
      <alignment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 wrapText="1"/>
    </xf>
    <xf numFmtId="0" fontId="9" fillId="0" borderId="13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15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8" fontId="9" fillId="0" borderId="4" xfId="1" applyFont="1" applyFill="1" applyBorder="1" applyAlignment="1">
      <alignment vertical="center"/>
    </xf>
    <xf numFmtId="38" fontId="9" fillId="0" borderId="4" xfId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horizontal="right" vertical="center"/>
    </xf>
    <xf numFmtId="38" fontId="9" fillId="0" borderId="0" xfId="9" applyFont="1" applyFill="1" applyBorder="1" applyAlignment="1">
      <alignment horizontal="right" vertical="center"/>
    </xf>
    <xf numFmtId="0" fontId="9" fillId="0" borderId="8" xfId="8" applyFont="1" applyFill="1" applyBorder="1" applyAlignment="1">
      <alignment horizontal="right" vertical="center"/>
    </xf>
    <xf numFmtId="38" fontId="9" fillId="0" borderId="4" xfId="9" applyFont="1" applyFill="1" applyBorder="1" applyAlignment="1">
      <alignment horizontal="right" vertical="center"/>
    </xf>
    <xf numFmtId="0" fontId="9" fillId="0" borderId="14" xfId="8" applyFont="1" applyFill="1" applyBorder="1" applyAlignment="1">
      <alignment horizontal="center" vertical="center"/>
    </xf>
    <xf numFmtId="0" fontId="9" fillId="0" borderId="9" xfId="8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49" fontId="9" fillId="0" borderId="0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17" fillId="0" borderId="0" xfId="0" quotePrefix="1" applyFont="1" applyFill="1" applyBorder="1" applyAlignment="1">
      <alignment horizontal="right" vertical="center"/>
    </xf>
    <xf numFmtId="0" fontId="17" fillId="0" borderId="0" xfId="0" quotePrefix="1" applyFont="1" applyFill="1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0" fontId="17" fillId="0" borderId="4" xfId="0" quotePrefix="1" applyFont="1" applyFill="1" applyBorder="1" applyAlignment="1">
      <alignment horizontal="center" vertical="center"/>
    </xf>
    <xf numFmtId="0" fontId="9" fillId="0" borderId="0" xfId="0" quotePrefix="1" applyFont="1" applyFill="1" applyBorder="1" applyAlignment="1">
      <alignment horizontal="right" vertical="center"/>
    </xf>
    <xf numFmtId="0" fontId="9" fillId="0" borderId="0" xfId="0" quotePrefix="1" applyFont="1" applyFill="1" applyAlignment="1">
      <alignment horizontal="right" vertical="center"/>
    </xf>
    <xf numFmtId="0" fontId="9" fillId="0" borderId="4" xfId="0" quotePrefix="1" applyFont="1" applyFill="1" applyBorder="1" applyAlignment="1">
      <alignment horizontal="right" vertical="center"/>
    </xf>
    <xf numFmtId="49" fontId="9" fillId="0" borderId="4" xfId="0" quotePrefix="1" applyNumberFormat="1" applyFont="1" applyFill="1" applyBorder="1" applyAlignment="1">
      <alignment horizontal="right" vertical="center"/>
    </xf>
    <xf numFmtId="3" fontId="10" fillId="0" borderId="4" xfId="0" applyNumberFormat="1" applyFont="1" applyFill="1" applyBorder="1">
      <alignment vertical="center"/>
    </xf>
    <xf numFmtId="0" fontId="9" fillId="0" borderId="13" xfId="0" applyFont="1" applyFill="1" applyBorder="1" applyAlignment="1">
      <alignment vertical="center"/>
    </xf>
    <xf numFmtId="3" fontId="9" fillId="0" borderId="4" xfId="0" applyNumberFormat="1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vertical="center"/>
    </xf>
    <xf numFmtId="0" fontId="9" fillId="0" borderId="8" xfId="8" applyFont="1" applyFill="1" applyBorder="1" applyAlignment="1">
      <alignment horizontal="right" vertical="center" wrapText="1"/>
    </xf>
    <xf numFmtId="38" fontId="9" fillId="0" borderId="13" xfId="1" applyFont="1" applyFill="1" applyBorder="1" applyAlignment="1">
      <alignment horizontal="right" vertical="center"/>
    </xf>
    <xf numFmtId="57" fontId="0" fillId="0" borderId="0" xfId="0" applyNumberFormat="1" applyFill="1">
      <alignment vertical="center"/>
    </xf>
    <xf numFmtId="38" fontId="9" fillId="0" borderId="0" xfId="1" applyFont="1" applyFill="1" applyBorder="1">
      <alignment vertical="center"/>
    </xf>
    <xf numFmtId="0" fontId="9" fillId="0" borderId="5" xfId="0" applyFont="1" applyFill="1" applyBorder="1" applyAlignment="1">
      <alignment vertical="center"/>
    </xf>
    <xf numFmtId="38" fontId="9" fillId="0" borderId="4" xfId="1" applyFont="1" applyFill="1" applyBorder="1">
      <alignment vertical="center"/>
    </xf>
    <xf numFmtId="0" fontId="17" fillId="0" borderId="0" xfId="0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right" vertical="center"/>
    </xf>
    <xf numFmtId="0" fontId="17" fillId="0" borderId="11" xfId="0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horizontal="right" vertical="center"/>
    </xf>
    <xf numFmtId="0" fontId="16" fillId="0" borderId="0" xfId="0" applyFont="1" applyFill="1" applyAlignment="1">
      <alignment horizontal="left" vertical="center"/>
    </xf>
    <xf numFmtId="0" fontId="17" fillId="0" borderId="8" xfId="0" applyFont="1" applyFill="1" applyBorder="1" applyAlignment="1">
      <alignment horizontal="right" vertical="center"/>
    </xf>
    <xf numFmtId="0" fontId="17" fillId="0" borderId="15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right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right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right" vertical="center" wrapText="1"/>
    </xf>
    <xf numFmtId="0" fontId="17" fillId="0" borderId="5" xfId="0" applyFont="1" applyFill="1" applyBorder="1" applyAlignment="1">
      <alignment horizontal="right" vertical="center"/>
    </xf>
    <xf numFmtId="0" fontId="14" fillId="0" borderId="11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right" vertical="center"/>
    </xf>
    <xf numFmtId="3" fontId="9" fillId="0" borderId="8" xfId="0" applyNumberFormat="1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176" fontId="9" fillId="0" borderId="8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center" vertical="center" wrapText="1"/>
    </xf>
    <xf numFmtId="179" fontId="9" fillId="0" borderId="0" xfId="0" applyNumberFormat="1" applyFont="1" applyFill="1" applyBorder="1" applyAlignment="1">
      <alignment horizontal="right" vertical="center"/>
    </xf>
    <xf numFmtId="179" fontId="9" fillId="0" borderId="4" xfId="0" applyNumberFormat="1" applyFont="1" applyFill="1" applyBorder="1" applyAlignment="1">
      <alignment horizontal="right" vertical="center"/>
    </xf>
    <xf numFmtId="176" fontId="9" fillId="0" borderId="4" xfId="0" applyNumberFormat="1" applyFont="1" applyFill="1" applyBorder="1" applyAlignment="1">
      <alignment horizontal="right" vertical="center"/>
    </xf>
    <xf numFmtId="179" fontId="9" fillId="0" borderId="8" xfId="0" applyNumberFormat="1" applyFont="1" applyFill="1" applyBorder="1" applyAlignment="1">
      <alignment horizontal="right" vertical="center"/>
    </xf>
    <xf numFmtId="0" fontId="9" fillId="0" borderId="14" xfId="0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right" vertical="center"/>
    </xf>
    <xf numFmtId="38" fontId="9" fillId="0" borderId="4" xfId="1" applyFont="1" applyFill="1" applyBorder="1" applyAlignment="1">
      <alignment horizontal="right" vertical="center"/>
    </xf>
    <xf numFmtId="3" fontId="9" fillId="0" borderId="4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righ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15" xfId="0" applyFont="1" applyFill="1" applyBorder="1" applyAlignment="1">
      <alignment horizontal="center" vertical="center" wrapText="1"/>
    </xf>
    <xf numFmtId="3" fontId="9" fillId="0" borderId="8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38" fontId="9" fillId="0" borderId="15" xfId="1" applyFont="1" applyFill="1" applyBorder="1" applyAlignment="1">
      <alignment vertical="center"/>
    </xf>
    <xf numFmtId="38" fontId="9" fillId="0" borderId="8" xfId="1" applyFont="1" applyFill="1" applyBorder="1" applyAlignment="1">
      <alignment vertical="center"/>
    </xf>
    <xf numFmtId="0" fontId="0" fillId="0" borderId="1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38" fontId="9" fillId="0" borderId="11" xfId="1" applyFont="1" applyFill="1" applyBorder="1" applyAlignment="1">
      <alignment vertical="center"/>
    </xf>
    <xf numFmtId="38" fontId="9" fillId="0" borderId="4" xfId="1" applyFont="1" applyFill="1" applyBorder="1" applyAlignment="1">
      <alignment vertical="center"/>
    </xf>
    <xf numFmtId="179" fontId="9" fillId="0" borderId="0" xfId="0" quotePrefix="1" applyNumberFormat="1" applyFont="1" applyFill="1" applyBorder="1" applyAlignment="1">
      <alignment horizontal="right" vertical="center"/>
    </xf>
    <xf numFmtId="38" fontId="9" fillId="0" borderId="8" xfId="0" applyNumberFormat="1" applyFont="1" applyFill="1" applyBorder="1" applyAlignment="1">
      <alignment horizontal="center" vertical="center"/>
    </xf>
    <xf numFmtId="38" fontId="9" fillId="0" borderId="13" xfId="1" applyFont="1" applyFill="1" applyBorder="1" applyAlignment="1">
      <alignment vertical="center"/>
    </xf>
    <xf numFmtId="179" fontId="9" fillId="0" borderId="8" xfId="0" quotePrefix="1" applyNumberFormat="1" applyFont="1" applyFill="1" applyBorder="1" applyAlignment="1">
      <alignment horizontal="right" vertical="center"/>
    </xf>
    <xf numFmtId="179" fontId="9" fillId="0" borderId="4" xfId="0" quotePrefix="1" applyNumberFormat="1" applyFont="1" applyFill="1" applyBorder="1" applyAlignment="1">
      <alignment horizontal="right" vertical="center"/>
    </xf>
    <xf numFmtId="0" fontId="9" fillId="0" borderId="11" xfId="0" quotePrefix="1" applyFont="1" applyFill="1" applyBorder="1" applyAlignment="1">
      <alignment horizontal="right" vertical="center"/>
    </xf>
    <xf numFmtId="38" fontId="9" fillId="0" borderId="8" xfId="1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right" vertical="center"/>
    </xf>
    <xf numFmtId="0" fontId="0" fillId="0" borderId="14" xfId="0" applyFill="1" applyBorder="1" applyAlignment="1">
      <alignment horizontal="right" vertical="center"/>
    </xf>
    <xf numFmtId="38" fontId="9" fillId="0" borderId="14" xfId="1" applyFont="1" applyFill="1" applyBorder="1" applyAlignment="1">
      <alignment horizontal="right" vertical="center"/>
    </xf>
    <xf numFmtId="38" fontId="0" fillId="0" borderId="14" xfId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vertical="center"/>
    </xf>
    <xf numFmtId="0" fontId="9" fillId="0" borderId="13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center" vertical="center" textRotation="255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textRotation="255"/>
    </xf>
    <xf numFmtId="0" fontId="0" fillId="0" borderId="5" xfId="0" applyFont="1" applyFill="1" applyBorder="1" applyAlignment="1">
      <alignment horizontal="center" vertical="center" textRotation="255"/>
    </xf>
    <xf numFmtId="0" fontId="9" fillId="0" borderId="11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right" vertical="center" wrapText="1"/>
    </xf>
    <xf numFmtId="3" fontId="9" fillId="0" borderId="0" xfId="0" applyNumberFormat="1" applyFont="1" applyFill="1" applyAlignment="1">
      <alignment horizontal="right" vertical="center"/>
    </xf>
    <xf numFmtId="0" fontId="9" fillId="0" borderId="11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Alignment="1">
      <alignment horizontal="right" vertical="center"/>
    </xf>
    <xf numFmtId="49" fontId="9" fillId="0" borderId="13" xfId="0" quotePrefix="1" applyNumberFormat="1" applyFont="1" applyFill="1" applyBorder="1" applyAlignment="1">
      <alignment horizontal="right" vertical="center"/>
    </xf>
    <xf numFmtId="49" fontId="9" fillId="0" borderId="4" xfId="0" quotePrefix="1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left" vertical="center"/>
    </xf>
    <xf numFmtId="49" fontId="9" fillId="0" borderId="11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Alignment="1">
      <alignment horizontal="right" vertical="center"/>
    </xf>
    <xf numFmtId="178" fontId="9" fillId="0" borderId="0" xfId="0" applyNumberFormat="1" applyFont="1" applyFill="1" applyAlignment="1">
      <alignment horizontal="right" vertical="center"/>
    </xf>
    <xf numFmtId="178" fontId="9" fillId="0" borderId="4" xfId="0" applyNumberFormat="1" applyFont="1" applyFill="1" applyBorder="1" applyAlignment="1">
      <alignment horizontal="right" vertical="center"/>
    </xf>
    <xf numFmtId="38" fontId="9" fillId="0" borderId="0" xfId="9" applyFont="1" applyFill="1" applyBorder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0" borderId="10" xfId="0" applyFont="1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9" fillId="0" borderId="1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textRotation="255"/>
    </xf>
    <xf numFmtId="0" fontId="9" fillId="0" borderId="5" xfId="0" applyFont="1" applyBorder="1" applyAlignment="1">
      <alignment horizontal="left" vertical="center"/>
    </xf>
    <xf numFmtId="0" fontId="9" fillId="0" borderId="8" xfId="8" applyFont="1" applyFill="1" applyBorder="1" applyAlignment="1">
      <alignment horizontal="right" vertical="center"/>
    </xf>
    <xf numFmtId="0" fontId="9" fillId="0" borderId="0" xfId="8" applyFont="1" applyFill="1" applyAlignment="1">
      <alignment horizontal="right" vertical="center"/>
    </xf>
    <xf numFmtId="0" fontId="9" fillId="0" borderId="4" xfId="8" applyFont="1" applyFill="1" applyBorder="1" applyAlignment="1">
      <alignment horizontal="right" vertical="center"/>
    </xf>
    <xf numFmtId="38" fontId="9" fillId="0" borderId="4" xfId="9" applyFont="1" applyFill="1" applyBorder="1" applyAlignment="1">
      <alignment horizontal="right" vertical="center"/>
    </xf>
    <xf numFmtId="0" fontId="9" fillId="0" borderId="4" xfId="8" applyFont="1" applyFill="1" applyBorder="1" applyAlignment="1">
      <alignment horizontal="left" vertical="center" wrapText="1"/>
    </xf>
    <xf numFmtId="0" fontId="9" fillId="0" borderId="5" xfId="8" applyFont="1" applyFill="1" applyBorder="1" applyAlignment="1">
      <alignment horizontal="left" vertical="center" wrapText="1"/>
    </xf>
    <xf numFmtId="0" fontId="9" fillId="0" borderId="8" xfId="8" applyFont="1" applyFill="1" applyBorder="1" applyAlignment="1">
      <alignment horizontal="left" vertical="center" wrapText="1"/>
    </xf>
    <xf numFmtId="0" fontId="9" fillId="0" borderId="10" xfId="8" applyFont="1" applyFill="1" applyBorder="1" applyAlignment="1">
      <alignment horizontal="left" vertical="center" wrapText="1"/>
    </xf>
    <xf numFmtId="0" fontId="9" fillId="0" borderId="13" xfId="8" applyFont="1" applyFill="1" applyBorder="1" applyAlignment="1">
      <alignment horizontal="left" vertical="center" wrapText="1"/>
    </xf>
    <xf numFmtId="0" fontId="9" fillId="0" borderId="14" xfId="8" applyFont="1" applyFill="1" applyBorder="1" applyAlignment="1">
      <alignment horizontal="center" vertical="center"/>
    </xf>
    <xf numFmtId="0" fontId="9" fillId="0" borderId="9" xfId="8" applyFont="1" applyFill="1" applyBorder="1" applyAlignment="1">
      <alignment horizontal="center" vertical="center"/>
    </xf>
    <xf numFmtId="0" fontId="9" fillId="0" borderId="0" xfId="8" applyFont="1" applyFill="1" applyBorder="1" applyAlignment="1">
      <alignment horizontal="left" vertical="center" wrapText="1"/>
    </xf>
    <xf numFmtId="0" fontId="9" fillId="0" borderId="3" xfId="8" applyFont="1" applyFill="1" applyBorder="1" applyAlignment="1">
      <alignment horizontal="left" vertical="center" wrapText="1"/>
    </xf>
    <xf numFmtId="0" fontId="9" fillId="0" borderId="9" xfId="0" applyFont="1" applyBorder="1" applyAlignment="1">
      <alignment vertical="center" textRotation="255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4" xfId="0" applyFont="1" applyFill="1" applyBorder="1" applyAlignment="1">
      <alignment horizontal="distributed" vertical="center"/>
    </xf>
    <xf numFmtId="0" fontId="8" fillId="0" borderId="0" xfId="0" applyFont="1" applyFill="1" applyAlignment="1">
      <alignment horizontal="left" vertical="center"/>
    </xf>
    <xf numFmtId="0" fontId="9" fillId="0" borderId="7" xfId="0" applyFont="1" applyFill="1" applyBorder="1" applyAlignment="1">
      <alignment horizontal="center" vertical="center"/>
    </xf>
    <xf numFmtId="38" fontId="9" fillId="0" borderId="8" xfId="0" applyNumberFormat="1" applyFont="1" applyFill="1" applyBorder="1" applyAlignment="1">
      <alignment horizontal="right" vertical="center"/>
    </xf>
    <xf numFmtId="0" fontId="9" fillId="0" borderId="14" xfId="0" applyFont="1" applyFill="1" applyBorder="1" applyAlignment="1">
      <alignment horizontal="center" vertical="center" wrapText="1"/>
    </xf>
    <xf numFmtId="38" fontId="9" fillId="0" borderId="0" xfId="1" applyFont="1" applyFill="1">
      <alignment vertical="center"/>
    </xf>
    <xf numFmtId="49" fontId="9" fillId="0" borderId="0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8" xfId="0" applyFont="1" applyFill="1" applyBorder="1" applyAlignment="1">
      <alignment horizontal="distributed" vertical="center"/>
    </xf>
    <xf numFmtId="0" fontId="9" fillId="0" borderId="8" xfId="0" applyFont="1" applyFill="1" applyBorder="1" applyAlignment="1">
      <alignment horizontal="distributed" vertical="center" wrapText="1"/>
    </xf>
    <xf numFmtId="0" fontId="9" fillId="0" borderId="0" xfId="0" applyFont="1" applyFill="1" applyBorder="1" applyAlignment="1">
      <alignment horizontal="distributed" vertical="center" wrapText="1"/>
    </xf>
    <xf numFmtId="0" fontId="9" fillId="0" borderId="4" xfId="0" applyFont="1" applyFill="1" applyBorder="1" applyAlignment="1">
      <alignment horizontal="distributed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distributed" wrapText="1"/>
    </xf>
    <xf numFmtId="0" fontId="9" fillId="0" borderId="0" xfId="0" applyFont="1" applyFill="1" applyBorder="1" applyAlignment="1">
      <alignment horizontal="distributed" wrapText="1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center" vertical="center"/>
    </xf>
  </cellXfs>
  <cellStyles count="10">
    <cellStyle name="パーセント 2" xfId="3" xr:uid="{00000000-0005-0000-0000-000000000000}"/>
    <cellStyle name="パーセント 2 2" xfId="5" xr:uid="{6EA1F3AC-6D4F-4381-8EBB-B7AB0ED53F6A}"/>
    <cellStyle name="パーセント 2 3" xfId="7" xr:uid="{0419ABB1-AAF1-4A3A-B324-92ABA8457699}"/>
    <cellStyle name="桁区切り" xfId="1" builtinId="6"/>
    <cellStyle name="桁区切り 2" xfId="9" xr:uid="{992C9A2C-E4A2-47E2-B99F-7F262AD1376F}"/>
    <cellStyle name="標準" xfId="0" builtinId="0"/>
    <cellStyle name="標準 2" xfId="2" xr:uid="{00000000-0005-0000-0000-000003000000}"/>
    <cellStyle name="標準 2 2" xfId="4" xr:uid="{34DA67C5-9168-46B0-82C4-4B365E4E946F}"/>
    <cellStyle name="標準 2 3" xfId="6" xr:uid="{CA8657BF-1F3F-4DC2-95B2-99F4E6D4A2BE}"/>
    <cellStyle name="標準 3" xfId="8" xr:uid="{F14EBCA8-51BB-493A-A648-CED5EEF6C9DA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1"/>
  <sheetViews>
    <sheetView tabSelected="1" zoomScaleNormal="100" zoomScaleSheetLayoutView="100" workbookViewId="0">
      <selection activeCell="N1" sqref="N1"/>
    </sheetView>
  </sheetViews>
  <sheetFormatPr defaultColWidth="9" defaultRowHeight="13.5" x14ac:dyDescent="0.15"/>
  <cols>
    <col min="1" max="1" width="6.25" style="78" customWidth="1"/>
    <col min="2" max="2" width="8" style="78" customWidth="1"/>
    <col min="3" max="3" width="8.5" style="78" customWidth="1"/>
    <col min="4" max="4" width="7.25" style="78" customWidth="1"/>
    <col min="5" max="14" width="5.625" style="78" customWidth="1"/>
    <col min="15" max="15" width="5.625" style="49" customWidth="1"/>
    <col min="16" max="20" width="9" style="49" customWidth="1"/>
    <col min="21" max="16384" width="9" style="49"/>
  </cols>
  <sheetData>
    <row r="1" spans="1:19" ht="18.75" x14ac:dyDescent="0.15">
      <c r="A1" s="77" t="s">
        <v>72</v>
      </c>
    </row>
    <row r="2" spans="1:19" ht="13.5" customHeight="1" x14ac:dyDescent="0.15">
      <c r="A2" s="79"/>
    </row>
    <row r="3" spans="1:19" ht="17.25" x14ac:dyDescent="0.15">
      <c r="A3" s="227" t="s">
        <v>219</v>
      </c>
      <c r="B3" s="227"/>
      <c r="C3" s="227"/>
      <c r="D3" s="227"/>
    </row>
    <row r="4" spans="1:19" ht="13.5" customHeight="1" x14ac:dyDescent="0.15">
      <c r="A4" s="80"/>
      <c r="B4" s="80"/>
      <c r="C4" s="166"/>
      <c r="D4" s="166"/>
    </row>
    <row r="5" spans="1:19" x14ac:dyDescent="0.15">
      <c r="A5" s="232" t="s">
        <v>0</v>
      </c>
      <c r="B5" s="232"/>
      <c r="C5" s="81"/>
      <c r="D5" s="81"/>
      <c r="E5" s="81"/>
      <c r="F5" s="81"/>
      <c r="G5" s="81"/>
      <c r="H5" s="81"/>
      <c r="I5" s="81"/>
      <c r="J5" s="81"/>
      <c r="K5" s="81"/>
      <c r="L5" s="230" t="s">
        <v>108</v>
      </c>
      <c r="M5" s="230"/>
      <c r="N5" s="230"/>
    </row>
    <row r="6" spans="1:19" ht="20.100000000000001" customHeight="1" x14ac:dyDescent="0.15">
      <c r="A6" s="239" t="s">
        <v>1</v>
      </c>
      <c r="B6" s="240"/>
      <c r="C6" s="231" t="s">
        <v>2</v>
      </c>
      <c r="D6" s="231" t="s">
        <v>3</v>
      </c>
      <c r="E6" s="233" t="s">
        <v>313</v>
      </c>
      <c r="F6" s="231"/>
      <c r="G6" s="231" t="s">
        <v>4</v>
      </c>
      <c r="H6" s="231"/>
      <c r="I6" s="231"/>
      <c r="J6" s="231"/>
      <c r="K6" s="231"/>
      <c r="L6" s="231"/>
      <c r="M6" s="231"/>
      <c r="N6" s="234"/>
    </row>
    <row r="7" spans="1:19" ht="20.100000000000001" customHeight="1" x14ac:dyDescent="0.15">
      <c r="A7" s="241"/>
      <c r="B7" s="242"/>
      <c r="C7" s="231"/>
      <c r="D7" s="231"/>
      <c r="E7" s="231"/>
      <c r="F7" s="231"/>
      <c r="G7" s="231" t="s">
        <v>5</v>
      </c>
      <c r="H7" s="231"/>
      <c r="I7" s="231" t="s">
        <v>6</v>
      </c>
      <c r="J7" s="231"/>
      <c r="K7" s="231" t="s">
        <v>7</v>
      </c>
      <c r="L7" s="231"/>
      <c r="M7" s="231" t="s">
        <v>8</v>
      </c>
      <c r="N7" s="234"/>
      <c r="P7"/>
      <c r="Q7" s="104"/>
    </row>
    <row r="8" spans="1:19" ht="20.100000000000001" customHeight="1" x14ac:dyDescent="0.15">
      <c r="A8" s="243"/>
      <c r="B8" s="244"/>
      <c r="C8" s="231"/>
      <c r="D8" s="231"/>
      <c r="E8" s="168" t="s">
        <v>9</v>
      </c>
      <c r="F8" s="168" t="s">
        <v>10</v>
      </c>
      <c r="G8" s="168" t="s">
        <v>9</v>
      </c>
      <c r="H8" s="168" t="s">
        <v>10</v>
      </c>
      <c r="I8" s="168" t="s">
        <v>9</v>
      </c>
      <c r="J8" s="168" t="s">
        <v>10</v>
      </c>
      <c r="K8" s="168" t="s">
        <v>9</v>
      </c>
      <c r="L8" s="168" t="s">
        <v>10</v>
      </c>
      <c r="M8" s="168" t="s">
        <v>9</v>
      </c>
      <c r="N8" s="169" t="s">
        <v>10</v>
      </c>
      <c r="P8"/>
    </row>
    <row r="9" spans="1:19" ht="20.100000000000001" customHeight="1" x14ac:dyDescent="0.15">
      <c r="A9" s="223" t="s">
        <v>250</v>
      </c>
      <c r="B9" s="238"/>
      <c r="C9" s="229">
        <v>7</v>
      </c>
      <c r="D9" s="228">
        <v>21</v>
      </c>
      <c r="E9" s="228">
        <v>2</v>
      </c>
      <c r="F9" s="228">
        <v>43</v>
      </c>
      <c r="G9" s="228">
        <v>184</v>
      </c>
      <c r="H9" s="228">
        <v>228</v>
      </c>
      <c r="I9" s="228">
        <v>58</v>
      </c>
      <c r="J9" s="228">
        <v>56</v>
      </c>
      <c r="K9" s="228">
        <v>67</v>
      </c>
      <c r="L9" s="228">
        <v>115</v>
      </c>
      <c r="M9" s="228">
        <v>59</v>
      </c>
      <c r="N9" s="228">
        <v>57</v>
      </c>
      <c r="P9"/>
    </row>
    <row r="10" spans="1:19" ht="20.100000000000001" customHeight="1" x14ac:dyDescent="0.15">
      <c r="A10" s="223"/>
      <c r="B10" s="238"/>
      <c r="C10" s="225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P10"/>
    </row>
    <row r="11" spans="1:19" ht="20.100000000000001" customHeight="1" x14ac:dyDescent="0.15">
      <c r="A11" s="223" t="s">
        <v>177</v>
      </c>
      <c r="B11" s="238"/>
      <c r="C11" s="225">
        <v>7</v>
      </c>
      <c r="D11" s="223">
        <v>21</v>
      </c>
      <c r="E11" s="223">
        <v>2</v>
      </c>
      <c r="F11" s="223">
        <v>39</v>
      </c>
      <c r="G11" s="223">
        <v>179</v>
      </c>
      <c r="H11" s="223">
        <v>155</v>
      </c>
      <c r="I11" s="223">
        <v>53</v>
      </c>
      <c r="J11" s="223">
        <v>40</v>
      </c>
      <c r="K11" s="223">
        <v>59</v>
      </c>
      <c r="L11" s="223">
        <v>58</v>
      </c>
      <c r="M11" s="223">
        <v>67</v>
      </c>
      <c r="N11" s="223">
        <v>57</v>
      </c>
      <c r="P11"/>
    </row>
    <row r="12" spans="1:19" ht="20.100000000000001" customHeight="1" x14ac:dyDescent="0.15">
      <c r="A12" s="223"/>
      <c r="B12" s="238"/>
      <c r="C12" s="225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P12"/>
    </row>
    <row r="13" spans="1:19" ht="20.100000000000001" customHeight="1" x14ac:dyDescent="0.15">
      <c r="A13" s="223" t="s">
        <v>251</v>
      </c>
      <c r="B13" s="245"/>
      <c r="C13" s="225">
        <v>7</v>
      </c>
      <c r="D13" s="223">
        <v>19</v>
      </c>
      <c r="E13" s="223">
        <v>2</v>
      </c>
      <c r="F13" s="223">
        <v>36</v>
      </c>
      <c r="G13" s="223">
        <v>166</v>
      </c>
      <c r="H13" s="223">
        <v>149</v>
      </c>
      <c r="I13" s="223">
        <v>56</v>
      </c>
      <c r="J13" s="223">
        <v>49</v>
      </c>
      <c r="K13" s="223">
        <v>50</v>
      </c>
      <c r="L13" s="223">
        <v>40</v>
      </c>
      <c r="M13" s="223">
        <v>60</v>
      </c>
      <c r="N13" s="223">
        <v>60</v>
      </c>
      <c r="P13" s="136"/>
      <c r="Q13" s="101"/>
      <c r="R13" s="101"/>
    </row>
    <row r="14" spans="1:19" ht="20.100000000000001" customHeight="1" x14ac:dyDescent="0.15">
      <c r="A14" s="235"/>
      <c r="B14" s="245"/>
      <c r="C14" s="225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P14"/>
    </row>
    <row r="15" spans="1:19" ht="20.100000000000001" customHeight="1" x14ac:dyDescent="0.15">
      <c r="A15" s="223" t="s">
        <v>238</v>
      </c>
      <c r="B15" s="245"/>
      <c r="C15" s="225">
        <v>7</v>
      </c>
      <c r="D15" s="223">
        <v>22</v>
      </c>
      <c r="E15" s="223">
        <v>3</v>
      </c>
      <c r="F15" s="223">
        <v>37</v>
      </c>
      <c r="G15" s="223">
        <v>163</v>
      </c>
      <c r="H15" s="223">
        <v>140</v>
      </c>
      <c r="I15" s="223">
        <v>57</v>
      </c>
      <c r="J15" s="223">
        <v>55</v>
      </c>
      <c r="K15" s="223">
        <v>57</v>
      </c>
      <c r="L15" s="223">
        <v>49</v>
      </c>
      <c r="M15" s="223">
        <v>49</v>
      </c>
      <c r="N15" s="223">
        <v>36</v>
      </c>
      <c r="P15"/>
      <c r="S15" s="50"/>
    </row>
    <row r="16" spans="1:19" ht="20.100000000000001" customHeight="1" x14ac:dyDescent="0.15">
      <c r="A16" s="235"/>
      <c r="B16" s="245"/>
      <c r="C16" s="248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P16"/>
    </row>
    <row r="17" spans="1:16" ht="20.100000000000001" customHeight="1" x14ac:dyDescent="0.15">
      <c r="A17" s="246" t="s">
        <v>252</v>
      </c>
      <c r="B17" s="238"/>
      <c r="C17" s="225">
        <v>7</v>
      </c>
      <c r="D17" s="223">
        <v>22</v>
      </c>
      <c r="E17" s="223">
        <v>3</v>
      </c>
      <c r="F17" s="223">
        <v>34</v>
      </c>
      <c r="G17" s="223">
        <v>163</v>
      </c>
      <c r="H17" s="223">
        <v>144</v>
      </c>
      <c r="I17" s="223">
        <v>53</v>
      </c>
      <c r="J17" s="223">
        <v>42</v>
      </c>
      <c r="K17" s="223">
        <v>55</v>
      </c>
      <c r="L17" s="223">
        <v>52</v>
      </c>
      <c r="M17" s="223">
        <v>55</v>
      </c>
      <c r="N17" s="223">
        <v>50</v>
      </c>
      <c r="P17"/>
    </row>
    <row r="18" spans="1:16" ht="20.100000000000001" customHeight="1" x14ac:dyDescent="0.15">
      <c r="A18" s="230"/>
      <c r="B18" s="247"/>
      <c r="C18" s="226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P18"/>
    </row>
    <row r="19" spans="1:16" ht="35.1" customHeight="1" x14ac:dyDescent="0.15">
      <c r="A19" s="236" t="s">
        <v>253</v>
      </c>
      <c r="B19" s="82" t="s">
        <v>49</v>
      </c>
      <c r="C19" s="83" t="s">
        <v>51</v>
      </c>
      <c r="D19" s="167">
        <v>6</v>
      </c>
      <c r="E19" s="203">
        <v>1</v>
      </c>
      <c r="F19" s="204">
        <v>8</v>
      </c>
      <c r="G19" s="167">
        <v>60</v>
      </c>
      <c r="H19" s="167">
        <v>45</v>
      </c>
      <c r="I19" s="167">
        <v>20</v>
      </c>
      <c r="J19" s="167">
        <v>10</v>
      </c>
      <c r="K19" s="167">
        <v>18</v>
      </c>
      <c r="L19" s="167">
        <v>20</v>
      </c>
      <c r="M19" s="167">
        <v>22</v>
      </c>
      <c r="N19" s="167">
        <v>15</v>
      </c>
      <c r="P19"/>
    </row>
    <row r="20" spans="1:16" ht="35.1" customHeight="1" x14ac:dyDescent="0.15">
      <c r="A20" s="236"/>
      <c r="B20" s="82" t="s">
        <v>50</v>
      </c>
      <c r="C20" s="83" t="s">
        <v>76</v>
      </c>
      <c r="D20" s="167">
        <v>3</v>
      </c>
      <c r="E20" s="203" t="s">
        <v>312</v>
      </c>
      <c r="F20" s="167">
        <v>7</v>
      </c>
      <c r="G20" s="167">
        <v>38</v>
      </c>
      <c r="H20" s="167">
        <v>36</v>
      </c>
      <c r="I20" s="167">
        <v>11</v>
      </c>
      <c r="J20" s="167">
        <v>11</v>
      </c>
      <c r="K20" s="167">
        <v>18</v>
      </c>
      <c r="L20" s="167">
        <v>10</v>
      </c>
      <c r="M20" s="167">
        <v>9</v>
      </c>
      <c r="N20" s="167">
        <v>15</v>
      </c>
      <c r="P20"/>
    </row>
    <row r="21" spans="1:16" ht="35.1" customHeight="1" x14ac:dyDescent="0.15">
      <c r="A21" s="236"/>
      <c r="B21" s="82" t="s">
        <v>77</v>
      </c>
      <c r="C21" s="83" t="s">
        <v>76</v>
      </c>
      <c r="D21" s="167">
        <v>3</v>
      </c>
      <c r="E21" s="203" t="s">
        <v>312</v>
      </c>
      <c r="F21" s="167">
        <v>7</v>
      </c>
      <c r="G21" s="167">
        <v>37</v>
      </c>
      <c r="H21" s="167">
        <v>36</v>
      </c>
      <c r="I21" s="167">
        <v>13</v>
      </c>
      <c r="J21" s="167">
        <v>9</v>
      </c>
      <c r="K21" s="167">
        <v>10</v>
      </c>
      <c r="L21" s="167">
        <v>15</v>
      </c>
      <c r="M21" s="167">
        <v>14</v>
      </c>
      <c r="N21" s="167">
        <v>12</v>
      </c>
    </row>
    <row r="22" spans="1:16" ht="35.1" customHeight="1" x14ac:dyDescent="0.15">
      <c r="A22" s="236"/>
      <c r="B22" s="82" t="s">
        <v>78</v>
      </c>
      <c r="C22" s="83" t="s">
        <v>243</v>
      </c>
      <c r="D22" s="167">
        <v>3</v>
      </c>
      <c r="E22" s="203" t="s">
        <v>295</v>
      </c>
      <c r="F22" s="167">
        <v>4</v>
      </c>
      <c r="G22" s="167">
        <v>12</v>
      </c>
      <c r="H22" s="167">
        <v>9</v>
      </c>
      <c r="I22" s="203">
        <v>2</v>
      </c>
      <c r="J22" s="203">
        <v>5</v>
      </c>
      <c r="K22" s="203">
        <v>3</v>
      </c>
      <c r="L22" s="167">
        <v>2</v>
      </c>
      <c r="M22" s="203">
        <v>7</v>
      </c>
      <c r="N22" s="167">
        <v>2</v>
      </c>
    </row>
    <row r="23" spans="1:16" ht="35.1" customHeight="1" x14ac:dyDescent="0.15">
      <c r="A23" s="236"/>
      <c r="B23" s="82" t="s">
        <v>43</v>
      </c>
      <c r="C23" s="83" t="s">
        <v>53</v>
      </c>
      <c r="D23" s="205">
        <v>4</v>
      </c>
      <c r="E23" s="205">
        <v>1</v>
      </c>
      <c r="F23" s="205">
        <v>6</v>
      </c>
      <c r="G23" s="167">
        <v>10</v>
      </c>
      <c r="H23" s="167">
        <v>15</v>
      </c>
      <c r="I23" s="205">
        <v>1</v>
      </c>
      <c r="J23" s="205">
        <v>6</v>
      </c>
      <c r="K23" s="205">
        <v>6</v>
      </c>
      <c r="L23" s="205">
        <v>4</v>
      </c>
      <c r="M23" s="205">
        <v>3</v>
      </c>
      <c r="N23" s="205">
        <v>5</v>
      </c>
    </row>
    <row r="24" spans="1:16" ht="35.1" customHeight="1" x14ac:dyDescent="0.15">
      <c r="A24" s="236"/>
      <c r="B24" s="82" t="s">
        <v>44</v>
      </c>
      <c r="C24" s="83" t="s">
        <v>79</v>
      </c>
      <c r="D24" s="205">
        <v>3</v>
      </c>
      <c r="E24" s="205">
        <v>1</v>
      </c>
      <c r="F24" s="205">
        <v>2</v>
      </c>
      <c r="G24" s="167">
        <v>6</v>
      </c>
      <c r="H24" s="167">
        <v>3</v>
      </c>
      <c r="I24" s="203">
        <v>6</v>
      </c>
      <c r="J24" s="203">
        <v>1</v>
      </c>
      <c r="K24" s="203" t="s">
        <v>312</v>
      </c>
      <c r="L24" s="204">
        <v>1</v>
      </c>
      <c r="M24" s="203" t="s">
        <v>312</v>
      </c>
      <c r="N24" s="203">
        <v>1</v>
      </c>
    </row>
    <row r="25" spans="1:16" ht="35.1" customHeight="1" x14ac:dyDescent="0.15">
      <c r="A25" s="237"/>
      <c r="B25" s="84" t="s">
        <v>52</v>
      </c>
      <c r="C25" s="85" t="s">
        <v>76</v>
      </c>
      <c r="D25" s="206" t="s">
        <v>295</v>
      </c>
      <c r="E25" s="206" t="s">
        <v>295</v>
      </c>
      <c r="F25" s="206" t="s">
        <v>295</v>
      </c>
      <c r="G25" s="206" t="s">
        <v>295</v>
      </c>
      <c r="H25" s="206" t="s">
        <v>295</v>
      </c>
      <c r="I25" s="206" t="s">
        <v>295</v>
      </c>
      <c r="J25" s="206" t="s">
        <v>295</v>
      </c>
      <c r="K25" s="206" t="s">
        <v>295</v>
      </c>
      <c r="L25" s="206" t="s">
        <v>295</v>
      </c>
      <c r="M25" s="206" t="s">
        <v>295</v>
      </c>
      <c r="N25" s="206" t="s">
        <v>295</v>
      </c>
    </row>
    <row r="26" spans="1:16" x14ac:dyDescent="0.15">
      <c r="A26" s="86" t="s">
        <v>106</v>
      </c>
      <c r="B26" s="86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</row>
    <row r="27" spans="1:16" x14ac:dyDescent="0.15">
      <c r="A27" s="81" t="s">
        <v>176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</row>
    <row r="28" spans="1:16" x14ac:dyDescent="0.15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</row>
    <row r="30" spans="1:16" x14ac:dyDescent="0.15">
      <c r="C30" s="83"/>
    </row>
    <row r="31" spans="1:16" x14ac:dyDescent="0.15">
      <c r="C31" s="87"/>
    </row>
  </sheetData>
  <mergeCells count="78">
    <mergeCell ref="C15:C16"/>
    <mergeCell ref="D15:D16"/>
    <mergeCell ref="E15:E16"/>
    <mergeCell ref="F15:F16"/>
    <mergeCell ref="C13:C14"/>
    <mergeCell ref="D13:D14"/>
    <mergeCell ref="E13:E14"/>
    <mergeCell ref="F13:F14"/>
    <mergeCell ref="A19:A25"/>
    <mergeCell ref="A9:B10"/>
    <mergeCell ref="A11:B12"/>
    <mergeCell ref="A6:B8"/>
    <mergeCell ref="A13:B14"/>
    <mergeCell ref="A15:B16"/>
    <mergeCell ref="A17:B18"/>
    <mergeCell ref="G15:G16"/>
    <mergeCell ref="N15:N16"/>
    <mergeCell ref="H15:H16"/>
    <mergeCell ref="I15:I16"/>
    <mergeCell ref="G13:G14"/>
    <mergeCell ref="J15:J16"/>
    <mergeCell ref="K15:K16"/>
    <mergeCell ref="L15:L16"/>
    <mergeCell ref="M15:M16"/>
    <mergeCell ref="H13:H14"/>
    <mergeCell ref="I13:I14"/>
    <mergeCell ref="J13:J14"/>
    <mergeCell ref="K13:K14"/>
    <mergeCell ref="L13:L14"/>
    <mergeCell ref="N13:N14"/>
    <mergeCell ref="M13:M14"/>
    <mergeCell ref="M11:M12"/>
    <mergeCell ref="N11:N12"/>
    <mergeCell ref="H11:H12"/>
    <mergeCell ref="I11:I12"/>
    <mergeCell ref="J11:J12"/>
    <mergeCell ref="M9:M10"/>
    <mergeCell ref="N9:N10"/>
    <mergeCell ref="G9:G10"/>
    <mergeCell ref="H9:H10"/>
    <mergeCell ref="I9:I10"/>
    <mergeCell ref="J9:J10"/>
    <mergeCell ref="A5:B5"/>
    <mergeCell ref="D6:D8"/>
    <mergeCell ref="E6:F7"/>
    <mergeCell ref="G6:N6"/>
    <mergeCell ref="G7:H7"/>
    <mergeCell ref="I7:J7"/>
    <mergeCell ref="K7:L7"/>
    <mergeCell ref="M7:N7"/>
    <mergeCell ref="A3:D3"/>
    <mergeCell ref="K11:K12"/>
    <mergeCell ref="L11:L12"/>
    <mergeCell ref="C11:C12"/>
    <mergeCell ref="D11:D12"/>
    <mergeCell ref="E11:E12"/>
    <mergeCell ref="F11:F12"/>
    <mergeCell ref="K9:K10"/>
    <mergeCell ref="L9:L10"/>
    <mergeCell ref="C9:C10"/>
    <mergeCell ref="D9:D10"/>
    <mergeCell ref="E9:E10"/>
    <mergeCell ref="F9:F10"/>
    <mergeCell ref="L5:N5"/>
    <mergeCell ref="C6:C8"/>
    <mergeCell ref="G11:G12"/>
    <mergeCell ref="C17:C18"/>
    <mergeCell ref="D17:D18"/>
    <mergeCell ref="E17:E18"/>
    <mergeCell ref="F17:F18"/>
    <mergeCell ref="G17:G18"/>
    <mergeCell ref="M17:M18"/>
    <mergeCell ref="N17:N18"/>
    <mergeCell ref="H17:H18"/>
    <mergeCell ref="I17:I18"/>
    <mergeCell ref="J17:J18"/>
    <mergeCell ref="K17:K18"/>
    <mergeCell ref="L17:L18"/>
  </mergeCells>
  <phoneticPr fontId="7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4"/>
  <sheetViews>
    <sheetView zoomScaleNormal="100" zoomScaleSheetLayoutView="100" workbookViewId="0">
      <selection activeCell="G1" sqref="G1"/>
    </sheetView>
  </sheetViews>
  <sheetFormatPr defaultRowHeight="13.5" x14ac:dyDescent="0.15"/>
  <cols>
    <col min="1" max="1" width="3.75" customWidth="1"/>
    <col min="2" max="2" width="19.875" customWidth="1"/>
    <col min="3" max="3" width="3.75" customWidth="1"/>
    <col min="4" max="4" width="10" customWidth="1"/>
    <col min="5" max="7" width="13.75" style="142" customWidth="1"/>
    <col min="8" max="8" width="6" customWidth="1"/>
  </cols>
  <sheetData>
    <row r="1" spans="1:10" ht="17.25" x14ac:dyDescent="0.15">
      <c r="A1" s="397" t="s">
        <v>236</v>
      </c>
      <c r="B1" s="397"/>
      <c r="C1" s="397"/>
      <c r="D1" s="397"/>
    </row>
    <row r="2" spans="1:10" ht="13.5" customHeight="1" x14ac:dyDescent="0.15">
      <c r="B2" s="1"/>
      <c r="C2" s="1"/>
      <c r="H2" s="24"/>
    </row>
    <row r="3" spans="1:10" x14ac:dyDescent="0.15">
      <c r="A3" s="405" t="s">
        <v>71</v>
      </c>
      <c r="B3" s="405"/>
      <c r="C3" s="2"/>
      <c r="D3" s="2"/>
      <c r="E3" s="143"/>
      <c r="F3" s="143"/>
      <c r="G3" s="143"/>
    </row>
    <row r="4" spans="1:10" ht="24.75" customHeight="1" x14ac:dyDescent="0.15">
      <c r="A4" s="288" t="s">
        <v>73</v>
      </c>
      <c r="B4" s="288"/>
      <c r="C4" s="288"/>
      <c r="D4" s="264"/>
      <c r="E4" s="144" t="s">
        <v>266</v>
      </c>
      <c r="F4" s="144" t="s">
        <v>267</v>
      </c>
      <c r="G4" s="144" t="s">
        <v>268</v>
      </c>
    </row>
    <row r="5" spans="1:10" ht="24.75" customHeight="1" x14ac:dyDescent="0.15">
      <c r="A5" s="15"/>
      <c r="B5" s="399" t="s">
        <v>100</v>
      </c>
      <c r="C5" s="16"/>
      <c r="D5" s="12" t="s">
        <v>69</v>
      </c>
      <c r="E5" s="145">
        <f>E37-E29-E25-E21-E17-E13-E9</f>
        <v>14</v>
      </c>
      <c r="F5" s="146">
        <f>F37-F29-F25-F21-F17-F13-F9</f>
        <v>22</v>
      </c>
      <c r="G5" s="146">
        <v>20</v>
      </c>
    </row>
    <row r="6" spans="1:10" ht="13.5" customHeight="1" x14ac:dyDescent="0.15">
      <c r="A6" s="7"/>
      <c r="B6" s="400"/>
      <c r="C6" s="17"/>
      <c r="D6" s="402" t="s">
        <v>70</v>
      </c>
      <c r="E6" s="93">
        <v>20</v>
      </c>
      <c r="F6" s="143">
        <v>29</v>
      </c>
      <c r="G6" s="149">
        <v>21</v>
      </c>
      <c r="J6" s="104"/>
    </row>
    <row r="7" spans="1:10" ht="13.5" customHeight="1" x14ac:dyDescent="0.15">
      <c r="A7" s="7"/>
      <c r="B7" s="400"/>
      <c r="C7" s="133"/>
      <c r="D7" s="402"/>
      <c r="E7" s="155" t="s">
        <v>279</v>
      </c>
      <c r="F7" s="156" t="s">
        <v>289</v>
      </c>
      <c r="G7" s="194" t="s">
        <v>314</v>
      </c>
      <c r="J7" s="104"/>
    </row>
    <row r="8" spans="1:10" ht="24.75" customHeight="1" x14ac:dyDescent="0.15">
      <c r="A8" s="11"/>
      <c r="B8" s="401"/>
      <c r="C8" s="18"/>
      <c r="D8" s="14" t="s">
        <v>25</v>
      </c>
      <c r="E8" s="147">
        <v>34</v>
      </c>
      <c r="F8" s="148">
        <v>50</v>
      </c>
      <c r="G8" s="147">
        <v>41</v>
      </c>
    </row>
    <row r="9" spans="1:10" ht="24.75" customHeight="1" x14ac:dyDescent="0.15">
      <c r="A9" s="15"/>
      <c r="B9" s="398" t="s">
        <v>107</v>
      </c>
      <c r="C9" s="19"/>
      <c r="D9" s="12" t="s">
        <v>69</v>
      </c>
      <c r="E9" s="145">
        <v>16</v>
      </c>
      <c r="F9" s="146">
        <v>17</v>
      </c>
      <c r="G9" s="145">
        <v>17</v>
      </c>
    </row>
    <row r="10" spans="1:10" ht="13.5" customHeight="1" x14ac:dyDescent="0.15">
      <c r="A10" s="7"/>
      <c r="B10" s="389"/>
      <c r="C10" s="6"/>
      <c r="D10" s="402" t="s">
        <v>70</v>
      </c>
      <c r="E10" s="93">
        <v>67</v>
      </c>
      <c r="F10" s="143">
        <v>149</v>
      </c>
      <c r="G10" s="149">
        <v>144</v>
      </c>
    </row>
    <row r="11" spans="1:10" ht="13.5" customHeight="1" x14ac:dyDescent="0.15">
      <c r="A11" s="7"/>
      <c r="B11" s="389"/>
      <c r="C11" s="140"/>
      <c r="D11" s="402"/>
      <c r="E11" s="155" t="s">
        <v>280</v>
      </c>
      <c r="F11" s="156" t="s">
        <v>290</v>
      </c>
      <c r="G11" s="194" t="s">
        <v>315</v>
      </c>
    </row>
    <row r="12" spans="1:10" ht="24.75" customHeight="1" x14ac:dyDescent="0.15">
      <c r="A12" s="11"/>
      <c r="B12" s="390"/>
      <c r="C12" s="10"/>
      <c r="D12" s="14" t="s">
        <v>25</v>
      </c>
      <c r="E12" s="147">
        <v>83</v>
      </c>
      <c r="F12" s="148">
        <v>166</v>
      </c>
      <c r="G12" s="147">
        <v>161</v>
      </c>
    </row>
    <row r="13" spans="1:10" ht="24.75" customHeight="1" x14ac:dyDescent="0.15">
      <c r="A13" s="5"/>
      <c r="B13" s="389" t="s">
        <v>67</v>
      </c>
      <c r="C13" s="6"/>
      <c r="D13" s="13" t="s">
        <v>69</v>
      </c>
      <c r="E13" s="149">
        <v>7</v>
      </c>
      <c r="F13" s="143">
        <v>8</v>
      </c>
      <c r="G13" s="149">
        <v>9</v>
      </c>
    </row>
    <row r="14" spans="1:10" ht="13.5" customHeight="1" x14ac:dyDescent="0.15">
      <c r="A14" s="5"/>
      <c r="B14" s="389"/>
      <c r="C14" s="6"/>
      <c r="D14" s="402" t="s">
        <v>70</v>
      </c>
      <c r="E14" s="93">
        <v>14</v>
      </c>
      <c r="F14" s="143">
        <v>15</v>
      </c>
      <c r="G14" s="149">
        <v>16</v>
      </c>
    </row>
    <row r="15" spans="1:10" ht="13.5" customHeight="1" x14ac:dyDescent="0.15">
      <c r="A15" s="5"/>
      <c r="B15" s="389"/>
      <c r="C15" s="140"/>
      <c r="D15" s="402"/>
      <c r="E15" s="155" t="s">
        <v>281</v>
      </c>
      <c r="F15" s="156" t="s">
        <v>281</v>
      </c>
      <c r="G15" s="194" t="s">
        <v>316</v>
      </c>
    </row>
    <row r="16" spans="1:10" ht="24.75" customHeight="1" x14ac:dyDescent="0.15">
      <c r="A16" s="5"/>
      <c r="B16" s="389"/>
      <c r="C16" s="6"/>
      <c r="D16" s="13" t="s">
        <v>25</v>
      </c>
      <c r="E16" s="149">
        <v>21</v>
      </c>
      <c r="F16" s="143">
        <v>22</v>
      </c>
      <c r="G16" s="149">
        <v>25</v>
      </c>
    </row>
    <row r="17" spans="1:7" ht="24.75" customHeight="1" x14ac:dyDescent="0.15">
      <c r="A17" s="15"/>
      <c r="B17" s="403" t="s">
        <v>97</v>
      </c>
      <c r="C17" s="20"/>
      <c r="D17" s="12" t="s">
        <v>69</v>
      </c>
      <c r="E17" s="145">
        <v>71</v>
      </c>
      <c r="F17" s="146">
        <v>76</v>
      </c>
      <c r="G17" s="145">
        <v>77</v>
      </c>
    </row>
    <row r="18" spans="1:7" ht="13.5" customHeight="1" x14ac:dyDescent="0.15">
      <c r="A18" s="7"/>
      <c r="B18" s="404"/>
      <c r="C18" s="21"/>
      <c r="D18" s="402" t="s">
        <v>70</v>
      </c>
      <c r="E18" s="143">
        <v>166</v>
      </c>
      <c r="F18" s="143">
        <v>177</v>
      </c>
      <c r="G18" s="143">
        <v>180</v>
      </c>
    </row>
    <row r="19" spans="1:7" ht="13.5" customHeight="1" x14ac:dyDescent="0.15">
      <c r="A19" s="46"/>
      <c r="B19" s="47" t="s">
        <v>68</v>
      </c>
      <c r="C19" s="45"/>
      <c r="D19" s="402"/>
      <c r="E19" s="159" t="s">
        <v>282</v>
      </c>
      <c r="F19" s="159" t="s">
        <v>291</v>
      </c>
      <c r="G19" s="194" t="s">
        <v>317</v>
      </c>
    </row>
    <row r="20" spans="1:7" ht="24.75" customHeight="1" x14ac:dyDescent="0.15">
      <c r="A20" s="11"/>
      <c r="B20" s="11"/>
      <c r="C20" s="11"/>
      <c r="D20" s="14" t="s">
        <v>25</v>
      </c>
      <c r="E20" s="147">
        <v>237</v>
      </c>
      <c r="F20" s="148">
        <v>252</v>
      </c>
      <c r="G20" s="147">
        <v>257</v>
      </c>
    </row>
    <row r="21" spans="1:7" ht="24" customHeight="1" x14ac:dyDescent="0.15">
      <c r="A21" s="15"/>
      <c r="B21" s="398" t="s">
        <v>99</v>
      </c>
      <c r="C21" s="19"/>
      <c r="D21" s="12" t="s">
        <v>69</v>
      </c>
      <c r="E21" s="145">
        <v>2</v>
      </c>
      <c r="F21" s="146">
        <v>2</v>
      </c>
      <c r="G21" s="145">
        <v>3</v>
      </c>
    </row>
    <row r="22" spans="1:7" ht="13.5" customHeight="1" x14ac:dyDescent="0.15">
      <c r="A22" s="7"/>
      <c r="B22" s="389"/>
      <c r="C22" s="6"/>
      <c r="D22" s="402" t="s">
        <v>70</v>
      </c>
      <c r="E22" s="93">
        <v>3</v>
      </c>
      <c r="F22" s="143">
        <v>3</v>
      </c>
      <c r="G22" s="149">
        <v>4</v>
      </c>
    </row>
    <row r="23" spans="1:7" ht="13.5" customHeight="1" x14ac:dyDescent="0.15">
      <c r="A23" s="7"/>
      <c r="B23" s="389"/>
      <c r="C23" s="140"/>
      <c r="D23" s="402"/>
      <c r="E23" s="155" t="s">
        <v>283</v>
      </c>
      <c r="F23" s="156" t="s">
        <v>283</v>
      </c>
      <c r="G23" s="194" t="s">
        <v>283</v>
      </c>
    </row>
    <row r="24" spans="1:7" ht="24" customHeight="1" x14ac:dyDescent="0.15">
      <c r="A24" s="11"/>
      <c r="B24" s="390"/>
      <c r="C24" s="10"/>
      <c r="D24" s="14" t="s">
        <v>25</v>
      </c>
      <c r="E24" s="147">
        <v>5</v>
      </c>
      <c r="F24" s="148">
        <v>5</v>
      </c>
      <c r="G24" s="147">
        <v>7</v>
      </c>
    </row>
    <row r="25" spans="1:7" ht="24.75" customHeight="1" x14ac:dyDescent="0.15">
      <c r="A25" s="15"/>
      <c r="B25" s="275" t="s">
        <v>111</v>
      </c>
      <c r="C25" s="40"/>
      <c r="D25" s="44" t="s">
        <v>69</v>
      </c>
      <c r="E25" s="145">
        <v>1</v>
      </c>
      <c r="F25" s="146">
        <v>1</v>
      </c>
      <c r="G25" s="145">
        <v>2</v>
      </c>
    </row>
    <row r="26" spans="1:7" ht="13.5" customHeight="1" x14ac:dyDescent="0.15">
      <c r="A26" s="43"/>
      <c r="B26" s="407"/>
      <c r="C26" s="45"/>
      <c r="D26" s="402" t="s">
        <v>70</v>
      </c>
      <c r="E26" s="93">
        <v>2</v>
      </c>
      <c r="F26" s="143">
        <v>2</v>
      </c>
      <c r="G26" s="149">
        <v>2</v>
      </c>
    </row>
    <row r="27" spans="1:7" ht="13.5" customHeight="1" x14ac:dyDescent="0.15">
      <c r="A27" s="133"/>
      <c r="B27" s="407"/>
      <c r="C27" s="45"/>
      <c r="D27" s="402"/>
      <c r="E27" s="155" t="s">
        <v>284</v>
      </c>
      <c r="F27" s="156" t="s">
        <v>284</v>
      </c>
      <c r="G27" s="194" t="s">
        <v>284</v>
      </c>
    </row>
    <row r="28" spans="1:7" ht="24.75" customHeight="1" x14ac:dyDescent="0.15">
      <c r="A28" s="11"/>
      <c r="B28" s="276"/>
      <c r="C28" s="42"/>
      <c r="D28" s="14" t="s">
        <v>25</v>
      </c>
      <c r="E28" s="147">
        <v>3</v>
      </c>
      <c r="F28" s="148">
        <v>3</v>
      </c>
      <c r="G28" s="147">
        <v>4</v>
      </c>
    </row>
    <row r="29" spans="1:7" ht="24.75" customHeight="1" x14ac:dyDescent="0.15">
      <c r="A29" s="15"/>
      <c r="B29" s="398" t="s">
        <v>112</v>
      </c>
      <c r="C29" s="40"/>
      <c r="D29" s="44" t="s">
        <v>69</v>
      </c>
      <c r="E29" s="145">
        <v>58</v>
      </c>
      <c r="F29" s="146">
        <v>54</v>
      </c>
      <c r="G29" s="145">
        <v>53</v>
      </c>
    </row>
    <row r="30" spans="1:7" ht="13.5" customHeight="1" x14ac:dyDescent="0.15">
      <c r="A30" s="7"/>
      <c r="B30" s="389"/>
      <c r="C30" s="41"/>
      <c r="D30" s="402" t="s">
        <v>70</v>
      </c>
      <c r="E30" s="93">
        <v>135</v>
      </c>
      <c r="F30" s="143">
        <v>125</v>
      </c>
      <c r="G30" s="149">
        <v>124</v>
      </c>
    </row>
    <row r="31" spans="1:7" ht="13.5" customHeight="1" x14ac:dyDescent="0.15">
      <c r="A31" s="7"/>
      <c r="B31" s="389"/>
      <c r="C31" s="141"/>
      <c r="D31" s="402"/>
      <c r="E31" s="155" t="s">
        <v>285</v>
      </c>
      <c r="F31" s="156" t="s">
        <v>292</v>
      </c>
      <c r="G31" s="194" t="s">
        <v>292</v>
      </c>
    </row>
    <row r="32" spans="1:7" ht="24.75" customHeight="1" x14ac:dyDescent="0.15">
      <c r="A32" s="11"/>
      <c r="B32" s="390"/>
      <c r="C32" s="42"/>
      <c r="D32" s="14" t="s">
        <v>25</v>
      </c>
      <c r="E32" s="147">
        <v>193</v>
      </c>
      <c r="F32" s="148">
        <v>179</v>
      </c>
      <c r="G32" s="147">
        <v>177</v>
      </c>
    </row>
    <row r="33" spans="1:7" ht="24.75" customHeight="1" x14ac:dyDescent="0.15">
      <c r="A33" s="15"/>
      <c r="B33" s="403" t="s">
        <v>113</v>
      </c>
      <c r="C33" s="20"/>
      <c r="D33" s="44" t="s">
        <v>69</v>
      </c>
      <c r="E33" s="153" t="s">
        <v>286</v>
      </c>
      <c r="F33" s="153" t="s">
        <v>286</v>
      </c>
      <c r="G33" s="153" t="s">
        <v>249</v>
      </c>
    </row>
    <row r="34" spans="1:7" ht="13.5" customHeight="1" x14ac:dyDescent="0.15">
      <c r="A34" s="7"/>
      <c r="B34" s="404"/>
      <c r="C34" s="21"/>
      <c r="D34" s="402" t="s">
        <v>70</v>
      </c>
      <c r="E34" s="150">
        <v>79</v>
      </c>
      <c r="F34" s="143">
        <v>161</v>
      </c>
      <c r="G34" s="143">
        <v>135</v>
      </c>
    </row>
    <row r="35" spans="1:7" ht="13.5" customHeight="1" x14ac:dyDescent="0.15">
      <c r="A35" s="43"/>
      <c r="B35" s="46" t="s">
        <v>114</v>
      </c>
      <c r="C35" s="45"/>
      <c r="D35" s="402"/>
      <c r="E35" s="157" t="s">
        <v>287</v>
      </c>
      <c r="F35" s="156" t="s">
        <v>293</v>
      </c>
      <c r="G35" s="194" t="s">
        <v>318</v>
      </c>
    </row>
    <row r="36" spans="1:7" ht="24.75" customHeight="1" x14ac:dyDescent="0.15">
      <c r="A36" s="11"/>
      <c r="B36" s="11"/>
      <c r="C36" s="11"/>
      <c r="D36" s="14" t="s">
        <v>25</v>
      </c>
      <c r="E36" s="147">
        <v>79</v>
      </c>
      <c r="F36" s="148">
        <v>161</v>
      </c>
      <c r="G36" s="147">
        <v>135</v>
      </c>
    </row>
    <row r="37" spans="1:7" ht="24.75" customHeight="1" x14ac:dyDescent="0.15">
      <c r="A37" s="7"/>
      <c r="B37" s="389" t="s">
        <v>115</v>
      </c>
      <c r="C37" s="7"/>
      <c r="D37" s="44" t="s">
        <v>69</v>
      </c>
      <c r="E37" s="145">
        <v>169</v>
      </c>
      <c r="F37" s="146">
        <v>180</v>
      </c>
      <c r="G37" s="145">
        <v>180</v>
      </c>
    </row>
    <row r="38" spans="1:7" ht="13.5" customHeight="1" x14ac:dyDescent="0.15">
      <c r="A38" s="7"/>
      <c r="B38" s="389"/>
      <c r="C38" s="41"/>
      <c r="D38" s="402" t="s">
        <v>70</v>
      </c>
      <c r="E38" s="93">
        <v>486</v>
      </c>
      <c r="F38" s="143">
        <v>659</v>
      </c>
      <c r="G38" s="149">
        <v>626</v>
      </c>
    </row>
    <row r="39" spans="1:7" ht="13.5" customHeight="1" x14ac:dyDescent="0.15">
      <c r="A39" s="7"/>
      <c r="B39" s="389"/>
      <c r="C39" s="141"/>
      <c r="D39" s="402"/>
      <c r="E39" s="155" t="s">
        <v>288</v>
      </c>
      <c r="F39" s="156" t="s">
        <v>294</v>
      </c>
      <c r="G39" s="194" t="s">
        <v>319</v>
      </c>
    </row>
    <row r="40" spans="1:7" ht="24.75" customHeight="1" x14ac:dyDescent="0.15">
      <c r="A40" s="11"/>
      <c r="B40" s="390"/>
      <c r="C40" s="42"/>
      <c r="D40" s="14" t="s">
        <v>25</v>
      </c>
      <c r="E40" s="151">
        <v>655</v>
      </c>
      <c r="F40" s="152">
        <v>839</v>
      </c>
      <c r="G40" s="151">
        <v>806</v>
      </c>
    </row>
    <row r="41" spans="1:7" x14ac:dyDescent="0.15">
      <c r="A41" s="131" t="s">
        <v>208</v>
      </c>
      <c r="B41" s="131"/>
      <c r="C41" s="5"/>
      <c r="D41" s="5"/>
      <c r="E41" s="143"/>
      <c r="F41" s="143"/>
      <c r="G41" s="143"/>
    </row>
    <row r="42" spans="1:7" x14ac:dyDescent="0.15">
      <c r="A42" s="406" t="s">
        <v>98</v>
      </c>
      <c r="B42" s="406"/>
      <c r="C42" s="406"/>
      <c r="D42" s="406"/>
      <c r="E42" s="143"/>
      <c r="F42" s="143"/>
      <c r="G42" s="143"/>
    </row>
    <row r="43" spans="1:7" x14ac:dyDescent="0.15">
      <c r="A43" s="2"/>
      <c r="B43" s="2" t="s">
        <v>248</v>
      </c>
      <c r="C43" s="2"/>
      <c r="D43" s="2"/>
      <c r="E43" s="143"/>
      <c r="F43" s="143"/>
      <c r="G43" s="143"/>
    </row>
    <row r="44" spans="1:7" x14ac:dyDescent="0.15">
      <c r="A44" s="2"/>
      <c r="B44" s="2"/>
      <c r="C44" s="2"/>
      <c r="D44" s="2"/>
      <c r="E44" s="143"/>
      <c r="F44" s="143"/>
      <c r="G44" s="143"/>
    </row>
  </sheetData>
  <mergeCells count="22">
    <mergeCell ref="A42:D42"/>
    <mergeCell ref="B33:B34"/>
    <mergeCell ref="B37:B40"/>
    <mergeCell ref="D34:D35"/>
    <mergeCell ref="D26:D27"/>
    <mergeCell ref="D30:D31"/>
    <mergeCell ref="B29:B32"/>
    <mergeCell ref="D38:D39"/>
    <mergeCell ref="B25:B28"/>
    <mergeCell ref="A1:D1"/>
    <mergeCell ref="B21:B24"/>
    <mergeCell ref="B9:B12"/>
    <mergeCell ref="B13:B16"/>
    <mergeCell ref="A4:D4"/>
    <mergeCell ref="B5:B8"/>
    <mergeCell ref="D6:D7"/>
    <mergeCell ref="D10:D11"/>
    <mergeCell ref="D14:D15"/>
    <mergeCell ref="D22:D23"/>
    <mergeCell ref="B17:B18"/>
    <mergeCell ref="D18:D19"/>
    <mergeCell ref="A3:B3"/>
  </mergeCells>
  <phoneticPr fontId="7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2"/>
  <sheetViews>
    <sheetView zoomScaleNormal="100" zoomScaleSheetLayoutView="100" workbookViewId="0">
      <selection activeCell="H1" sqref="H1"/>
    </sheetView>
  </sheetViews>
  <sheetFormatPr defaultRowHeight="13.5" x14ac:dyDescent="0.15"/>
  <cols>
    <col min="1" max="1" width="12.625" style="25" customWidth="1"/>
    <col min="2" max="8" width="9.625" style="25" customWidth="1"/>
    <col min="9" max="9" width="4.375" style="25" customWidth="1"/>
  </cols>
  <sheetData>
    <row r="1" spans="1:12" ht="17.25" x14ac:dyDescent="0.15">
      <c r="A1" s="29" t="s">
        <v>237</v>
      </c>
    </row>
    <row r="2" spans="1:12" ht="13.5" customHeight="1" x14ac:dyDescent="0.15">
      <c r="A2" s="29"/>
    </row>
    <row r="3" spans="1:12" x14ac:dyDescent="0.15">
      <c r="A3" s="5" t="s">
        <v>71</v>
      </c>
      <c r="B3" s="5"/>
      <c r="C3" s="5"/>
      <c r="D3" s="5"/>
      <c r="E3" s="5"/>
      <c r="F3" s="5"/>
      <c r="G3" s="5"/>
      <c r="H3" s="5"/>
    </row>
    <row r="4" spans="1:12" ht="24" customHeight="1" x14ac:dyDescent="0.15">
      <c r="A4" s="264" t="s">
        <v>22</v>
      </c>
      <c r="B4" s="251" t="s">
        <v>26</v>
      </c>
      <c r="C4" s="271" t="s">
        <v>69</v>
      </c>
      <c r="D4" s="324" t="s">
        <v>70</v>
      </c>
      <c r="E4" s="251" t="s">
        <v>120</v>
      </c>
      <c r="F4" s="251"/>
      <c r="G4" s="251"/>
      <c r="H4" s="252"/>
    </row>
    <row r="5" spans="1:12" ht="24" customHeight="1" x14ac:dyDescent="0.15">
      <c r="A5" s="264"/>
      <c r="B5" s="251"/>
      <c r="C5" s="273"/>
      <c r="D5" s="392"/>
      <c r="E5" s="64" t="s">
        <v>121</v>
      </c>
      <c r="F5" s="64" t="s">
        <v>122</v>
      </c>
      <c r="G5" s="64" t="s">
        <v>123</v>
      </c>
      <c r="H5" s="65" t="s">
        <v>124</v>
      </c>
      <c r="J5" s="136"/>
      <c r="K5" s="60"/>
      <c r="L5" s="39"/>
    </row>
    <row r="6" spans="1:12" ht="24" customHeight="1" x14ac:dyDescent="0.15">
      <c r="A6" s="124" t="s">
        <v>256</v>
      </c>
      <c r="B6" s="125">
        <v>467</v>
      </c>
      <c r="C6" s="30">
        <v>133</v>
      </c>
      <c r="D6" s="30">
        <v>334</v>
      </c>
      <c r="E6" s="127">
        <v>77</v>
      </c>
      <c r="F6" s="127">
        <v>3</v>
      </c>
      <c r="G6" s="123">
        <v>25</v>
      </c>
      <c r="H6" s="127">
        <v>9</v>
      </c>
      <c r="I6" s="32"/>
    </row>
    <row r="7" spans="1:12" ht="24" customHeight="1" x14ac:dyDescent="0.15">
      <c r="A7" s="124" t="s">
        <v>257</v>
      </c>
      <c r="B7" s="125">
        <v>429</v>
      </c>
      <c r="C7" s="126">
        <v>123</v>
      </c>
      <c r="D7" s="126">
        <v>306</v>
      </c>
      <c r="E7" s="127">
        <v>72</v>
      </c>
      <c r="F7" s="127">
        <v>3</v>
      </c>
      <c r="G7" s="123">
        <v>22</v>
      </c>
      <c r="H7" s="127">
        <v>8</v>
      </c>
      <c r="I7" s="32"/>
    </row>
    <row r="8" spans="1:12" ht="24" customHeight="1" x14ac:dyDescent="0.15">
      <c r="A8" s="124" t="s">
        <v>258</v>
      </c>
      <c r="B8" s="125">
        <v>559</v>
      </c>
      <c r="C8" s="126">
        <v>144</v>
      </c>
      <c r="D8" s="126">
        <v>415</v>
      </c>
      <c r="E8" s="127">
        <v>84</v>
      </c>
      <c r="F8" s="127">
        <v>4</v>
      </c>
      <c r="G8" s="123">
        <v>26</v>
      </c>
      <c r="H8" s="127">
        <v>10</v>
      </c>
      <c r="I8" s="32"/>
    </row>
    <row r="9" spans="1:12" ht="24" customHeight="1" x14ac:dyDescent="0.15">
      <c r="A9" s="128" t="s">
        <v>259</v>
      </c>
      <c r="B9" s="125">
        <v>717</v>
      </c>
      <c r="C9" s="126">
        <v>153</v>
      </c>
      <c r="D9" s="126">
        <v>564</v>
      </c>
      <c r="E9" s="127">
        <v>88</v>
      </c>
      <c r="F9" s="127">
        <v>4</v>
      </c>
      <c r="G9" s="123">
        <v>29</v>
      </c>
      <c r="H9" s="127">
        <v>11</v>
      </c>
      <c r="I9" s="32"/>
    </row>
    <row r="10" spans="1:12" s="25" customFormat="1" ht="24" customHeight="1" x14ac:dyDescent="0.15">
      <c r="A10" s="179" t="s">
        <v>255</v>
      </c>
      <c r="B10" s="180">
        <v>689</v>
      </c>
      <c r="C10" s="18">
        <v>154</v>
      </c>
      <c r="D10" s="18">
        <v>535</v>
      </c>
      <c r="E10" s="189">
        <v>87</v>
      </c>
      <c r="F10" s="189">
        <v>4</v>
      </c>
      <c r="G10" s="178">
        <v>29</v>
      </c>
      <c r="H10" s="189">
        <v>12</v>
      </c>
      <c r="I10" s="32"/>
    </row>
    <row r="11" spans="1:12" ht="13.5" customHeight="1" x14ac:dyDescent="0.15">
      <c r="A11" s="67"/>
      <c r="B11" s="5"/>
      <c r="C11" s="5"/>
      <c r="D11" s="5"/>
      <c r="E11" s="5"/>
      <c r="F11" s="5"/>
      <c r="G11" s="5"/>
      <c r="H11" s="5"/>
    </row>
    <row r="12" spans="1:12" x14ac:dyDescent="0.15">
      <c r="A12" s="5"/>
      <c r="B12" s="5"/>
      <c r="C12" s="5"/>
      <c r="D12" s="5"/>
      <c r="E12" s="5"/>
      <c r="F12" s="5"/>
      <c r="G12" s="5"/>
      <c r="H12" s="5"/>
    </row>
    <row r="13" spans="1:12" x14ac:dyDescent="0.15">
      <c r="A13" s="5"/>
      <c r="B13" s="5"/>
      <c r="C13" s="5"/>
      <c r="D13" s="5"/>
      <c r="E13" s="5"/>
      <c r="F13" s="5"/>
      <c r="G13" s="5"/>
      <c r="H13" s="5"/>
    </row>
    <row r="14" spans="1:12" ht="24" customHeight="1" x14ac:dyDescent="0.15">
      <c r="A14" s="264" t="s">
        <v>22</v>
      </c>
      <c r="B14" s="252" t="s">
        <v>120</v>
      </c>
      <c r="C14" s="288"/>
      <c r="D14" s="288"/>
      <c r="E14" s="288"/>
      <c r="F14" s="62"/>
      <c r="G14" s="62"/>
      <c r="H14" s="62"/>
      <c r="I14" s="58"/>
    </row>
    <row r="15" spans="1:12" ht="24" customHeight="1" x14ac:dyDescent="0.15">
      <c r="A15" s="264"/>
      <c r="B15" s="14" t="s">
        <v>125</v>
      </c>
      <c r="C15" s="63" t="s">
        <v>126</v>
      </c>
      <c r="D15" s="70" t="s">
        <v>127</v>
      </c>
      <c r="E15" s="65" t="s">
        <v>27</v>
      </c>
      <c r="F15" s="62"/>
      <c r="G15" s="62"/>
      <c r="H15" s="62"/>
      <c r="I15" s="58"/>
      <c r="L15" s="39"/>
    </row>
    <row r="16" spans="1:12" ht="24" customHeight="1" x14ac:dyDescent="0.15">
      <c r="A16" s="130" t="s">
        <v>256</v>
      </c>
      <c r="B16" s="125">
        <v>4</v>
      </c>
      <c r="C16" s="123">
        <v>6</v>
      </c>
      <c r="D16" s="123">
        <v>1</v>
      </c>
      <c r="E16" s="127">
        <v>8</v>
      </c>
      <c r="F16" s="66"/>
      <c r="G16" s="66"/>
      <c r="H16" s="66"/>
      <c r="I16" s="59"/>
    </row>
    <row r="17" spans="1:19" ht="24" customHeight="1" x14ac:dyDescent="0.15">
      <c r="A17" s="124" t="s">
        <v>257</v>
      </c>
      <c r="B17" s="125">
        <v>3</v>
      </c>
      <c r="C17" s="123">
        <v>6</v>
      </c>
      <c r="D17" s="123">
        <v>0</v>
      </c>
      <c r="E17" s="127">
        <v>7</v>
      </c>
      <c r="F17" s="66"/>
      <c r="G17" s="66"/>
      <c r="H17" s="66"/>
      <c r="I17" s="59"/>
    </row>
    <row r="18" spans="1:19" ht="24" customHeight="1" x14ac:dyDescent="0.15">
      <c r="A18" s="124" t="s">
        <v>258</v>
      </c>
      <c r="B18" s="125">
        <v>4</v>
      </c>
      <c r="C18" s="123">
        <v>8</v>
      </c>
      <c r="D18" s="123">
        <v>0</v>
      </c>
      <c r="E18" s="127">
        <v>7</v>
      </c>
      <c r="F18" s="66"/>
      <c r="G18" s="66"/>
      <c r="H18" s="66"/>
      <c r="I18" s="59"/>
    </row>
    <row r="19" spans="1:19" ht="24" customHeight="1" x14ac:dyDescent="0.15">
      <c r="A19" s="128" t="s">
        <v>259</v>
      </c>
      <c r="B19" s="125">
        <v>5</v>
      </c>
      <c r="C19" s="123">
        <v>10</v>
      </c>
      <c r="D19" s="123">
        <v>1</v>
      </c>
      <c r="E19" s="127">
        <v>7</v>
      </c>
      <c r="F19" s="66"/>
      <c r="G19" s="66"/>
      <c r="H19" s="66"/>
      <c r="I19" s="59"/>
    </row>
    <row r="20" spans="1:19" s="25" customFormat="1" ht="24" customHeight="1" x14ac:dyDescent="0.15">
      <c r="A20" s="179" t="s">
        <v>255</v>
      </c>
      <c r="B20" s="180">
        <v>5</v>
      </c>
      <c r="C20" s="178">
        <v>10</v>
      </c>
      <c r="D20" s="178">
        <v>1</v>
      </c>
      <c r="E20" s="189">
        <v>7</v>
      </c>
      <c r="F20" s="190"/>
      <c r="G20" s="190"/>
      <c r="H20" s="190"/>
      <c r="I20" s="190"/>
    </row>
    <row r="21" spans="1:19" x14ac:dyDescent="0.15">
      <c r="A21" s="68" t="s">
        <v>128</v>
      </c>
      <c r="B21" s="7"/>
      <c r="C21" s="5"/>
      <c r="D21" s="5"/>
      <c r="E21" s="5"/>
      <c r="F21" s="7"/>
      <c r="G21" s="7"/>
      <c r="H21" s="7"/>
      <c r="I21" s="61"/>
    </row>
    <row r="22" spans="1:19" x14ac:dyDescent="0.15">
      <c r="A22" s="30" t="s">
        <v>204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</row>
  </sheetData>
  <mergeCells count="7">
    <mergeCell ref="A14:A15"/>
    <mergeCell ref="B14:E14"/>
    <mergeCell ref="A4:A5"/>
    <mergeCell ref="B4:B5"/>
    <mergeCell ref="C4:C5"/>
    <mergeCell ref="D4:D5"/>
    <mergeCell ref="E4:H4"/>
  </mergeCells>
  <phoneticPr fontId="7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1"/>
  <sheetViews>
    <sheetView zoomScaleNormal="100" zoomScaleSheetLayoutView="100" workbookViewId="0">
      <selection activeCell="Q1" sqref="Q1"/>
    </sheetView>
  </sheetViews>
  <sheetFormatPr defaultColWidth="9" defaultRowHeight="13.5" x14ac:dyDescent="0.15"/>
  <cols>
    <col min="1" max="1" width="4.125" style="48" customWidth="1"/>
    <col min="2" max="2" width="6.875" style="48" customWidth="1"/>
    <col min="3" max="4" width="6.625" style="48" customWidth="1"/>
    <col min="5" max="5" width="5.875" style="48" customWidth="1"/>
    <col min="6" max="17" width="5.125" style="48" customWidth="1"/>
    <col min="18" max="18" width="5.625" style="49" customWidth="1"/>
    <col min="19" max="16384" width="9" style="49"/>
  </cols>
  <sheetData>
    <row r="1" spans="1:23" ht="17.25" x14ac:dyDescent="0.15">
      <c r="A1" s="26" t="s">
        <v>220</v>
      </c>
      <c r="B1" s="51"/>
    </row>
    <row r="2" spans="1:23" ht="13.5" customHeight="1" x14ac:dyDescent="0.15">
      <c r="A2" s="26"/>
      <c r="B2" s="51"/>
    </row>
    <row r="3" spans="1:23" ht="13.5" customHeight="1" x14ac:dyDescent="0.15">
      <c r="A3" s="263" t="s">
        <v>21</v>
      </c>
      <c r="B3" s="26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265" t="s">
        <v>108</v>
      </c>
      <c r="P3" s="265"/>
      <c r="Q3" s="265"/>
    </row>
    <row r="4" spans="1:23" ht="20.100000000000001" customHeight="1" x14ac:dyDescent="0.15">
      <c r="A4" s="264" t="s">
        <v>1</v>
      </c>
      <c r="B4" s="251"/>
      <c r="C4" s="251" t="s">
        <v>11</v>
      </c>
      <c r="D4" s="251" t="s">
        <v>3</v>
      </c>
      <c r="E4" s="251" t="s">
        <v>18</v>
      </c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2"/>
    </row>
    <row r="5" spans="1:23" ht="20.100000000000001" customHeight="1" x14ac:dyDescent="0.15">
      <c r="A5" s="264"/>
      <c r="B5" s="251"/>
      <c r="C5" s="251"/>
      <c r="D5" s="251"/>
      <c r="E5" s="251" t="s">
        <v>5</v>
      </c>
      <c r="F5" s="251" t="s">
        <v>12</v>
      </c>
      <c r="G5" s="251"/>
      <c r="H5" s="251" t="s">
        <v>13</v>
      </c>
      <c r="I5" s="251"/>
      <c r="J5" s="251" t="s">
        <v>14</v>
      </c>
      <c r="K5" s="251"/>
      <c r="L5" s="251" t="s">
        <v>15</v>
      </c>
      <c r="M5" s="251"/>
      <c r="N5" s="251" t="s">
        <v>16</v>
      </c>
      <c r="O5" s="251"/>
      <c r="P5" s="251" t="s">
        <v>17</v>
      </c>
      <c r="Q5" s="252"/>
    </row>
    <row r="6" spans="1:23" ht="20.100000000000001" customHeight="1" x14ac:dyDescent="0.15">
      <c r="A6" s="264"/>
      <c r="B6" s="251"/>
      <c r="C6" s="251"/>
      <c r="D6" s="251"/>
      <c r="E6" s="251"/>
      <c r="F6" s="170" t="s">
        <v>9</v>
      </c>
      <c r="G6" s="170" t="s">
        <v>10</v>
      </c>
      <c r="H6" s="170" t="s">
        <v>9</v>
      </c>
      <c r="I6" s="170" t="s">
        <v>10</v>
      </c>
      <c r="J6" s="170" t="s">
        <v>9</v>
      </c>
      <c r="K6" s="170" t="s">
        <v>10</v>
      </c>
      <c r="L6" s="170" t="s">
        <v>9</v>
      </c>
      <c r="M6" s="170" t="s">
        <v>10</v>
      </c>
      <c r="N6" s="170" t="s">
        <v>9</v>
      </c>
      <c r="O6" s="170" t="s">
        <v>10</v>
      </c>
      <c r="P6" s="170" t="s">
        <v>9</v>
      </c>
      <c r="Q6" s="171" t="s">
        <v>10</v>
      </c>
      <c r="S6"/>
    </row>
    <row r="7" spans="1:23" ht="20.100000000000001" customHeight="1" x14ac:dyDescent="0.15">
      <c r="A7" s="253" t="s">
        <v>250</v>
      </c>
      <c r="B7" s="254"/>
      <c r="C7" s="259">
        <v>12</v>
      </c>
      <c r="D7" s="253">
        <v>127</v>
      </c>
      <c r="E7" s="261">
        <v>2545</v>
      </c>
      <c r="F7" s="253">
        <v>200</v>
      </c>
      <c r="G7" s="253">
        <v>203</v>
      </c>
      <c r="H7" s="253">
        <v>208</v>
      </c>
      <c r="I7" s="253">
        <v>214</v>
      </c>
      <c r="J7" s="253">
        <v>203</v>
      </c>
      <c r="K7" s="253">
        <v>189</v>
      </c>
      <c r="L7" s="253">
        <v>212</v>
      </c>
      <c r="M7" s="253">
        <v>203</v>
      </c>
      <c r="N7" s="253">
        <v>204</v>
      </c>
      <c r="O7" s="253">
        <v>240</v>
      </c>
      <c r="P7" s="253">
        <v>248</v>
      </c>
      <c r="Q7" s="253">
        <v>221</v>
      </c>
      <c r="S7"/>
    </row>
    <row r="8" spans="1:23" ht="20.100000000000001" customHeight="1" x14ac:dyDescent="0.15">
      <c r="A8" s="255"/>
      <c r="B8" s="256"/>
      <c r="C8" s="260"/>
      <c r="D8" s="255"/>
      <c r="E8" s="258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S8"/>
    </row>
    <row r="9" spans="1:23" ht="20.100000000000001" customHeight="1" x14ac:dyDescent="0.15">
      <c r="A9" s="255" t="s">
        <v>177</v>
      </c>
      <c r="B9" s="256"/>
      <c r="C9" s="260">
        <v>12</v>
      </c>
      <c r="D9" s="255">
        <v>128</v>
      </c>
      <c r="E9" s="258">
        <v>2447</v>
      </c>
      <c r="F9" s="255">
        <v>205</v>
      </c>
      <c r="G9" s="255">
        <v>169</v>
      </c>
      <c r="H9" s="255">
        <v>203</v>
      </c>
      <c r="I9" s="255">
        <v>203</v>
      </c>
      <c r="J9" s="255">
        <v>212</v>
      </c>
      <c r="K9" s="255">
        <v>209</v>
      </c>
      <c r="L9" s="255">
        <v>202</v>
      </c>
      <c r="M9" s="255">
        <v>189</v>
      </c>
      <c r="N9" s="255">
        <v>210</v>
      </c>
      <c r="O9" s="255">
        <v>205</v>
      </c>
      <c r="P9" s="255">
        <v>202</v>
      </c>
      <c r="Q9" s="255">
        <v>238</v>
      </c>
      <c r="S9"/>
    </row>
    <row r="10" spans="1:23" ht="20.100000000000001" customHeight="1" x14ac:dyDescent="0.15">
      <c r="A10" s="255"/>
      <c r="B10" s="256"/>
      <c r="C10" s="260"/>
      <c r="D10" s="255"/>
      <c r="E10" s="258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S10" s="136"/>
    </row>
    <row r="11" spans="1:23" ht="20.100000000000001" customHeight="1" x14ac:dyDescent="0.15">
      <c r="A11" s="255" t="s">
        <v>251</v>
      </c>
      <c r="B11" s="256"/>
      <c r="C11" s="260">
        <v>12</v>
      </c>
      <c r="D11" s="255">
        <v>124</v>
      </c>
      <c r="E11" s="258">
        <v>2378</v>
      </c>
      <c r="F11" s="255">
        <v>189</v>
      </c>
      <c r="G11" s="255">
        <v>189</v>
      </c>
      <c r="H11" s="255">
        <v>207</v>
      </c>
      <c r="I11" s="255">
        <v>169</v>
      </c>
      <c r="J11" s="255">
        <v>200</v>
      </c>
      <c r="K11" s="255">
        <v>204</v>
      </c>
      <c r="L11" s="255">
        <v>211</v>
      </c>
      <c r="M11" s="255">
        <v>209</v>
      </c>
      <c r="N11" s="255">
        <v>204</v>
      </c>
      <c r="O11" s="255">
        <v>186</v>
      </c>
      <c r="P11" s="255">
        <v>207</v>
      </c>
      <c r="Q11" s="255">
        <v>203</v>
      </c>
      <c r="S11"/>
    </row>
    <row r="12" spans="1:23" ht="20.100000000000001" customHeight="1" x14ac:dyDescent="0.15">
      <c r="A12" s="255"/>
      <c r="B12" s="256"/>
      <c r="C12" s="262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T12" s="101"/>
    </row>
    <row r="13" spans="1:23" ht="20.100000000000001" customHeight="1" x14ac:dyDescent="0.15">
      <c r="A13" s="255" t="s">
        <v>238</v>
      </c>
      <c r="B13" s="256"/>
      <c r="C13" s="260">
        <v>12</v>
      </c>
      <c r="D13" s="255">
        <v>125</v>
      </c>
      <c r="E13" s="258">
        <v>2342</v>
      </c>
      <c r="F13" s="255">
        <v>200</v>
      </c>
      <c r="G13" s="255">
        <v>185</v>
      </c>
      <c r="H13" s="255">
        <v>186</v>
      </c>
      <c r="I13" s="255">
        <v>190</v>
      </c>
      <c r="J13" s="255">
        <v>206</v>
      </c>
      <c r="K13" s="255">
        <v>169</v>
      </c>
      <c r="L13" s="255">
        <v>197</v>
      </c>
      <c r="M13" s="255">
        <v>201</v>
      </c>
      <c r="N13" s="255">
        <v>210</v>
      </c>
      <c r="O13" s="255">
        <v>206</v>
      </c>
      <c r="P13" s="255">
        <v>204</v>
      </c>
      <c r="Q13" s="255">
        <v>188</v>
      </c>
      <c r="S13"/>
      <c r="T13" s="104"/>
      <c r="U13" s="104"/>
      <c r="V13" s="104"/>
      <c r="W13" s="104"/>
    </row>
    <row r="14" spans="1:23" ht="20.100000000000001" customHeight="1" x14ac:dyDescent="0.15">
      <c r="A14" s="255"/>
      <c r="B14" s="256"/>
      <c r="C14" s="262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</row>
    <row r="15" spans="1:23" ht="20.100000000000001" customHeight="1" x14ac:dyDescent="0.15">
      <c r="A15" s="266" t="s">
        <v>252</v>
      </c>
      <c r="B15" s="256"/>
      <c r="C15" s="260">
        <v>12</v>
      </c>
      <c r="D15" s="255">
        <f>111+12</f>
        <v>123</v>
      </c>
      <c r="E15" s="258">
        <f>1907+362</f>
        <v>2269</v>
      </c>
      <c r="F15" s="255">
        <f>25+143</f>
        <v>168</v>
      </c>
      <c r="G15" s="255">
        <f>32+121</f>
        <v>153</v>
      </c>
      <c r="H15" s="255">
        <f>27+173</f>
        <v>200</v>
      </c>
      <c r="I15" s="255">
        <f>27+157</f>
        <v>184</v>
      </c>
      <c r="J15" s="255">
        <f>40+148</f>
        <v>188</v>
      </c>
      <c r="K15" s="255">
        <f>28+161</f>
        <v>189</v>
      </c>
      <c r="L15" s="255">
        <f>29+178</f>
        <v>207</v>
      </c>
      <c r="M15" s="255">
        <f>31+135</f>
        <v>166</v>
      </c>
      <c r="N15" s="255">
        <f>31+167</f>
        <v>198</v>
      </c>
      <c r="O15" s="255">
        <f>37+164</f>
        <v>201</v>
      </c>
      <c r="P15" s="255">
        <f>31+180</f>
        <v>211</v>
      </c>
      <c r="Q15" s="255">
        <f>24+180</f>
        <v>204</v>
      </c>
    </row>
    <row r="16" spans="1:23" ht="20.100000000000001" customHeight="1" x14ac:dyDescent="0.15">
      <c r="A16" s="265"/>
      <c r="B16" s="267"/>
      <c r="C16" s="268"/>
      <c r="D16" s="269"/>
      <c r="E16" s="269"/>
      <c r="F16" s="269"/>
      <c r="G16" s="269"/>
      <c r="H16" s="269"/>
      <c r="I16" s="269"/>
      <c r="J16" s="269"/>
      <c r="K16" s="269"/>
      <c r="L16" s="269"/>
      <c r="M16" s="269"/>
      <c r="N16" s="269"/>
      <c r="O16" s="269"/>
      <c r="P16" s="269"/>
      <c r="Q16" s="269"/>
    </row>
    <row r="17" spans="1:18" ht="32.1" customHeight="1" x14ac:dyDescent="0.15">
      <c r="A17" s="249" t="s">
        <v>254</v>
      </c>
      <c r="B17" s="88" t="s">
        <v>35</v>
      </c>
      <c r="C17" s="202"/>
      <c r="D17" s="200">
        <v>11</v>
      </c>
      <c r="E17" s="174">
        <v>213</v>
      </c>
      <c r="F17" s="200">
        <v>14</v>
      </c>
      <c r="G17" s="200">
        <v>11</v>
      </c>
      <c r="H17" s="200">
        <v>22</v>
      </c>
      <c r="I17" s="200">
        <v>16</v>
      </c>
      <c r="J17" s="200">
        <v>18</v>
      </c>
      <c r="K17" s="200">
        <v>13</v>
      </c>
      <c r="L17" s="200">
        <v>23</v>
      </c>
      <c r="M17" s="200">
        <v>12</v>
      </c>
      <c r="N17" s="200">
        <v>21</v>
      </c>
      <c r="O17" s="200">
        <v>17</v>
      </c>
      <c r="P17" s="200">
        <v>22</v>
      </c>
      <c r="Q17" s="200">
        <v>24</v>
      </c>
    </row>
    <row r="18" spans="1:18" ht="32.1" customHeight="1" x14ac:dyDescent="0.15">
      <c r="A18" s="249"/>
      <c r="B18" s="88" t="s">
        <v>36</v>
      </c>
      <c r="C18" s="5"/>
      <c r="D18" s="200">
        <v>16</v>
      </c>
      <c r="E18" s="174">
        <v>285</v>
      </c>
      <c r="F18" s="200">
        <v>24</v>
      </c>
      <c r="G18" s="200">
        <v>18</v>
      </c>
      <c r="H18" s="200">
        <v>28</v>
      </c>
      <c r="I18" s="200">
        <v>21</v>
      </c>
      <c r="J18" s="200">
        <v>31</v>
      </c>
      <c r="K18" s="200">
        <v>20</v>
      </c>
      <c r="L18" s="200">
        <v>29</v>
      </c>
      <c r="M18" s="200">
        <v>21</v>
      </c>
      <c r="N18" s="200">
        <v>23</v>
      </c>
      <c r="O18" s="200">
        <v>19</v>
      </c>
      <c r="P18" s="200">
        <v>34</v>
      </c>
      <c r="Q18" s="200">
        <v>17</v>
      </c>
    </row>
    <row r="19" spans="1:18" ht="32.1" customHeight="1" x14ac:dyDescent="0.15">
      <c r="A19" s="249"/>
      <c r="B19" s="88" t="s">
        <v>37</v>
      </c>
      <c r="C19" s="5"/>
      <c r="D19" s="200">
        <v>9</v>
      </c>
      <c r="E19" s="174">
        <v>191</v>
      </c>
      <c r="F19" s="200">
        <v>14</v>
      </c>
      <c r="G19" s="200">
        <v>14</v>
      </c>
      <c r="H19" s="200">
        <v>15</v>
      </c>
      <c r="I19" s="200">
        <v>15</v>
      </c>
      <c r="J19" s="200">
        <v>9</v>
      </c>
      <c r="K19" s="200">
        <v>21</v>
      </c>
      <c r="L19" s="200">
        <v>15</v>
      </c>
      <c r="M19" s="200">
        <v>15</v>
      </c>
      <c r="N19" s="200">
        <v>15</v>
      </c>
      <c r="O19" s="200">
        <v>18</v>
      </c>
      <c r="P19" s="200">
        <v>21</v>
      </c>
      <c r="Q19" s="200">
        <v>19</v>
      </c>
    </row>
    <row r="20" spans="1:18" ht="32.1" customHeight="1" x14ac:dyDescent="0.15">
      <c r="A20" s="249"/>
      <c r="B20" s="88" t="s">
        <v>38</v>
      </c>
      <c r="C20" s="5"/>
      <c r="D20" s="200">
        <v>27</v>
      </c>
      <c r="E20" s="174">
        <v>683</v>
      </c>
      <c r="F20" s="200">
        <v>49</v>
      </c>
      <c r="G20" s="200">
        <v>43</v>
      </c>
      <c r="H20" s="200">
        <v>69</v>
      </c>
      <c r="I20" s="200">
        <v>53</v>
      </c>
      <c r="J20" s="200">
        <v>58</v>
      </c>
      <c r="K20" s="200">
        <v>57</v>
      </c>
      <c r="L20" s="200">
        <v>66</v>
      </c>
      <c r="M20" s="200">
        <v>46</v>
      </c>
      <c r="N20" s="200">
        <v>62</v>
      </c>
      <c r="O20" s="200">
        <v>69</v>
      </c>
      <c r="P20" s="200">
        <v>54</v>
      </c>
      <c r="Q20" s="200">
        <v>57</v>
      </c>
    </row>
    <row r="21" spans="1:18" ht="32.1" customHeight="1" x14ac:dyDescent="0.15">
      <c r="A21" s="249"/>
      <c r="B21" s="88" t="s">
        <v>39</v>
      </c>
      <c r="C21" s="5"/>
      <c r="D21" s="200">
        <v>8</v>
      </c>
      <c r="E21" s="174">
        <v>72</v>
      </c>
      <c r="F21" s="200">
        <v>2</v>
      </c>
      <c r="G21" s="200">
        <v>6</v>
      </c>
      <c r="H21" s="200">
        <v>3</v>
      </c>
      <c r="I21" s="200">
        <v>8</v>
      </c>
      <c r="J21" s="200">
        <v>5</v>
      </c>
      <c r="K21" s="200">
        <v>11</v>
      </c>
      <c r="L21" s="200">
        <v>6</v>
      </c>
      <c r="M21" s="200">
        <v>4</v>
      </c>
      <c r="N21" s="200">
        <v>4</v>
      </c>
      <c r="O21" s="200">
        <v>8</v>
      </c>
      <c r="P21" s="200">
        <v>4</v>
      </c>
      <c r="Q21" s="200">
        <v>11</v>
      </c>
    </row>
    <row r="22" spans="1:18" ht="32.1" customHeight="1" x14ac:dyDescent="0.15">
      <c r="A22" s="249"/>
      <c r="B22" s="88" t="s">
        <v>40</v>
      </c>
      <c r="C22" s="5"/>
      <c r="D22" s="200">
        <v>11</v>
      </c>
      <c r="E22" s="174">
        <v>206</v>
      </c>
      <c r="F22" s="200">
        <v>16</v>
      </c>
      <c r="G22" s="200">
        <v>14</v>
      </c>
      <c r="H22" s="200">
        <v>14</v>
      </c>
      <c r="I22" s="200">
        <v>22</v>
      </c>
      <c r="J22" s="200">
        <v>12</v>
      </c>
      <c r="K22" s="200">
        <v>13</v>
      </c>
      <c r="L22" s="200">
        <v>19</v>
      </c>
      <c r="M22" s="200">
        <v>18</v>
      </c>
      <c r="N22" s="200">
        <v>17</v>
      </c>
      <c r="O22" s="200">
        <v>15</v>
      </c>
      <c r="P22" s="200">
        <v>20</v>
      </c>
      <c r="Q22" s="200">
        <v>26</v>
      </c>
    </row>
    <row r="23" spans="1:18" ht="32.1" customHeight="1" x14ac:dyDescent="0.15">
      <c r="A23" s="249"/>
      <c r="B23" s="88" t="s">
        <v>41</v>
      </c>
      <c r="C23" s="5"/>
      <c r="D23" s="200">
        <v>8</v>
      </c>
      <c r="E23" s="174">
        <v>58</v>
      </c>
      <c r="F23" s="174">
        <v>4</v>
      </c>
      <c r="G23" s="200">
        <v>3</v>
      </c>
      <c r="H23" s="200">
        <v>3</v>
      </c>
      <c r="I23" s="200">
        <v>8</v>
      </c>
      <c r="J23" s="200">
        <v>2</v>
      </c>
      <c r="K23" s="200">
        <v>7</v>
      </c>
      <c r="L23" s="200">
        <v>8</v>
      </c>
      <c r="M23" s="200">
        <v>3</v>
      </c>
      <c r="N23" s="200">
        <v>7</v>
      </c>
      <c r="O23" s="200">
        <v>3</v>
      </c>
      <c r="P23" s="200">
        <v>2</v>
      </c>
      <c r="Q23" s="200">
        <v>8</v>
      </c>
    </row>
    <row r="24" spans="1:18" ht="32.1" customHeight="1" x14ac:dyDescent="0.15">
      <c r="A24" s="249"/>
      <c r="B24" s="88" t="s">
        <v>96</v>
      </c>
      <c r="C24" s="5"/>
      <c r="D24" s="200">
        <v>12</v>
      </c>
      <c r="E24" s="174">
        <v>362</v>
      </c>
      <c r="F24" s="200">
        <v>25</v>
      </c>
      <c r="G24" s="200">
        <v>32</v>
      </c>
      <c r="H24" s="200">
        <v>27</v>
      </c>
      <c r="I24" s="200">
        <v>27</v>
      </c>
      <c r="J24" s="200">
        <v>40</v>
      </c>
      <c r="K24" s="200">
        <v>28</v>
      </c>
      <c r="L24" s="200">
        <v>29</v>
      </c>
      <c r="M24" s="200">
        <v>31</v>
      </c>
      <c r="N24" s="200">
        <v>31</v>
      </c>
      <c r="O24" s="200">
        <v>37</v>
      </c>
      <c r="P24" s="200">
        <v>31</v>
      </c>
      <c r="Q24" s="200">
        <v>24</v>
      </c>
    </row>
    <row r="25" spans="1:18" ht="32.1" customHeight="1" x14ac:dyDescent="0.15">
      <c r="A25" s="249"/>
      <c r="B25" s="88" t="s">
        <v>42</v>
      </c>
      <c r="C25" s="5"/>
      <c r="D25" s="200">
        <v>7</v>
      </c>
      <c r="E25" s="174">
        <v>92</v>
      </c>
      <c r="F25" s="200">
        <v>13</v>
      </c>
      <c r="G25" s="200">
        <v>4</v>
      </c>
      <c r="H25" s="200">
        <v>6</v>
      </c>
      <c r="I25" s="200">
        <v>6</v>
      </c>
      <c r="J25" s="200">
        <v>8</v>
      </c>
      <c r="K25" s="200">
        <v>12</v>
      </c>
      <c r="L25" s="200">
        <v>3</v>
      </c>
      <c r="M25" s="200">
        <v>8</v>
      </c>
      <c r="N25" s="200">
        <v>6</v>
      </c>
      <c r="O25" s="200">
        <v>5</v>
      </c>
      <c r="P25" s="200">
        <v>13</v>
      </c>
      <c r="Q25" s="200">
        <v>8</v>
      </c>
    </row>
    <row r="26" spans="1:18" ht="32.1" customHeight="1" x14ac:dyDescent="0.15">
      <c r="A26" s="249"/>
      <c r="B26" s="88" t="s">
        <v>43</v>
      </c>
      <c r="C26" s="5"/>
      <c r="D26" s="200">
        <v>8</v>
      </c>
      <c r="E26" s="174">
        <v>80</v>
      </c>
      <c r="F26" s="174">
        <v>7</v>
      </c>
      <c r="G26" s="200">
        <v>8</v>
      </c>
      <c r="H26" s="200">
        <v>7</v>
      </c>
      <c r="I26" s="200">
        <v>6</v>
      </c>
      <c r="J26" s="200">
        <v>2</v>
      </c>
      <c r="K26" s="200">
        <v>5</v>
      </c>
      <c r="L26" s="200">
        <v>6</v>
      </c>
      <c r="M26" s="200">
        <v>7</v>
      </c>
      <c r="N26" s="200">
        <v>10</v>
      </c>
      <c r="O26" s="200">
        <v>7</v>
      </c>
      <c r="P26" s="200">
        <v>8</v>
      </c>
      <c r="Q26" s="200">
        <v>7</v>
      </c>
    </row>
    <row r="27" spans="1:18" ht="32.1" customHeight="1" x14ac:dyDescent="0.15">
      <c r="A27" s="249"/>
      <c r="B27" s="88" t="s">
        <v>44</v>
      </c>
      <c r="C27" s="5"/>
      <c r="D27" s="200">
        <v>3</v>
      </c>
      <c r="E27" s="174">
        <v>17</v>
      </c>
      <c r="F27" s="207" t="s">
        <v>295</v>
      </c>
      <c r="G27" s="200" t="s">
        <v>295</v>
      </c>
      <c r="H27" s="207">
        <v>3</v>
      </c>
      <c r="I27" s="207">
        <v>2</v>
      </c>
      <c r="J27" s="207">
        <v>2</v>
      </c>
      <c r="K27" s="207">
        <v>2</v>
      </c>
      <c r="L27" s="207">
        <v>2</v>
      </c>
      <c r="M27" s="207">
        <v>1</v>
      </c>
      <c r="N27" s="208">
        <v>2</v>
      </c>
      <c r="O27" s="208" t="s">
        <v>295</v>
      </c>
      <c r="P27" s="200">
        <v>2</v>
      </c>
      <c r="Q27" s="207">
        <v>1</v>
      </c>
      <c r="R27" s="2"/>
    </row>
    <row r="28" spans="1:18" ht="32.1" customHeight="1" x14ac:dyDescent="0.15">
      <c r="A28" s="250"/>
      <c r="B28" s="89" t="s">
        <v>45</v>
      </c>
      <c r="C28" s="90"/>
      <c r="D28" s="178">
        <v>3</v>
      </c>
      <c r="E28" s="192">
        <v>10</v>
      </c>
      <c r="F28" s="178" t="s">
        <v>295</v>
      </c>
      <c r="G28" s="209" t="s">
        <v>295</v>
      </c>
      <c r="H28" s="209">
        <v>3</v>
      </c>
      <c r="I28" s="209" t="s">
        <v>295</v>
      </c>
      <c r="J28" s="209">
        <v>1</v>
      </c>
      <c r="K28" s="209" t="s">
        <v>295</v>
      </c>
      <c r="L28" s="209">
        <v>1</v>
      </c>
      <c r="M28" s="209" t="s">
        <v>295</v>
      </c>
      <c r="N28" s="209" t="s">
        <v>295</v>
      </c>
      <c r="O28" s="178">
        <v>3</v>
      </c>
      <c r="P28" s="178" t="s">
        <v>295</v>
      </c>
      <c r="Q28" s="178">
        <v>2</v>
      </c>
    </row>
    <row r="29" spans="1:18" x14ac:dyDescent="0.15">
      <c r="A29" s="76" t="s">
        <v>20</v>
      </c>
      <c r="B29" s="76"/>
      <c r="C29" s="76"/>
      <c r="D29" s="76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8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8" x14ac:dyDescent="0.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</sheetData>
  <mergeCells count="94">
    <mergeCell ref="Q15:Q16"/>
    <mergeCell ref="L15:L16"/>
    <mergeCell ref="M15:M16"/>
    <mergeCell ref="N15:N16"/>
    <mergeCell ref="O15:O16"/>
    <mergeCell ref="P15:P16"/>
    <mergeCell ref="G15:G16"/>
    <mergeCell ref="H15:H16"/>
    <mergeCell ref="I15:I16"/>
    <mergeCell ref="J15:J16"/>
    <mergeCell ref="K15:K16"/>
    <mergeCell ref="A15:B16"/>
    <mergeCell ref="C15:C16"/>
    <mergeCell ref="D15:D16"/>
    <mergeCell ref="E15:E16"/>
    <mergeCell ref="F15:F16"/>
    <mergeCell ref="O13:O14"/>
    <mergeCell ref="P13:P14"/>
    <mergeCell ref="Q13:Q14"/>
    <mergeCell ref="O9:O10"/>
    <mergeCell ref="P9:P10"/>
    <mergeCell ref="Q9:Q10"/>
    <mergeCell ref="O3:Q3"/>
    <mergeCell ref="O11:O12"/>
    <mergeCell ref="P11:P12"/>
    <mergeCell ref="Q11:Q12"/>
    <mergeCell ref="O7:O8"/>
    <mergeCell ref="P7:P8"/>
    <mergeCell ref="Q7:Q8"/>
    <mergeCell ref="C11:C12"/>
    <mergeCell ref="D11:D12"/>
    <mergeCell ref="E11:E12"/>
    <mergeCell ref="F11:F12"/>
    <mergeCell ref="G11:G12"/>
    <mergeCell ref="H11:H12"/>
    <mergeCell ref="K11:K12"/>
    <mergeCell ref="L11:L12"/>
    <mergeCell ref="M11:M12"/>
    <mergeCell ref="N11:N12"/>
    <mergeCell ref="I11:I12"/>
    <mergeCell ref="J11:J12"/>
    <mergeCell ref="C9:C10"/>
    <mergeCell ref="D9:D10"/>
    <mergeCell ref="E9:E10"/>
    <mergeCell ref="F9:F10"/>
    <mergeCell ref="J9:J10"/>
    <mergeCell ref="G9:G10"/>
    <mergeCell ref="H9:H10"/>
    <mergeCell ref="I9:I10"/>
    <mergeCell ref="L9:L10"/>
    <mergeCell ref="L7:L8"/>
    <mergeCell ref="J7:J8"/>
    <mergeCell ref="M9:M10"/>
    <mergeCell ref="N9:N10"/>
    <mergeCell ref="K9:K10"/>
    <mergeCell ref="M7:M8"/>
    <mergeCell ref="N7:N8"/>
    <mergeCell ref="A3:B3"/>
    <mergeCell ref="A4:B6"/>
    <mergeCell ref="F5:G5"/>
    <mergeCell ref="H5:I5"/>
    <mergeCell ref="J5:K5"/>
    <mergeCell ref="L5:M5"/>
    <mergeCell ref="H7:H8"/>
    <mergeCell ref="I7:I8"/>
    <mergeCell ref="F7:F8"/>
    <mergeCell ref="A13:B14"/>
    <mergeCell ref="M13:M14"/>
    <mergeCell ref="G13:G14"/>
    <mergeCell ref="H13:H14"/>
    <mergeCell ref="I13:I14"/>
    <mergeCell ref="F13:F14"/>
    <mergeCell ref="L13:L14"/>
    <mergeCell ref="K13:K14"/>
    <mergeCell ref="C13:C14"/>
    <mergeCell ref="D13:D14"/>
    <mergeCell ref="G7:G8"/>
    <mergeCell ref="K7:K8"/>
    <mergeCell ref="A17:A28"/>
    <mergeCell ref="P5:Q5"/>
    <mergeCell ref="A7:B8"/>
    <mergeCell ref="A9:B10"/>
    <mergeCell ref="A11:B12"/>
    <mergeCell ref="C4:C6"/>
    <mergeCell ref="D4:D6"/>
    <mergeCell ref="E4:Q4"/>
    <mergeCell ref="E5:E6"/>
    <mergeCell ref="N5:O5"/>
    <mergeCell ref="N13:N14"/>
    <mergeCell ref="E13:E14"/>
    <mergeCell ref="J13:J14"/>
    <mergeCell ref="C7:C8"/>
    <mergeCell ref="D7:D8"/>
    <mergeCell ref="E7:E8"/>
  </mergeCells>
  <phoneticPr fontId="7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6"/>
  <sheetViews>
    <sheetView zoomScaleNormal="100" zoomScaleSheetLayoutView="100" workbookViewId="0">
      <selection activeCell="M1" sqref="M1"/>
    </sheetView>
  </sheetViews>
  <sheetFormatPr defaultColWidth="9" defaultRowHeight="13.5" x14ac:dyDescent="0.15"/>
  <cols>
    <col min="1" max="1" width="6.25" style="48" customWidth="1"/>
    <col min="2" max="2" width="8.25" style="48" customWidth="1"/>
    <col min="3" max="4" width="7.75" style="48" customWidth="1"/>
    <col min="5" max="5" width="8.125" style="48" customWidth="1"/>
    <col min="6" max="6" width="7.5" style="48" customWidth="1"/>
    <col min="7" max="8" width="3.75" style="48" customWidth="1"/>
    <col min="9" max="10" width="7.5" style="48" customWidth="1"/>
    <col min="11" max="12" width="3.75" style="48" customWidth="1"/>
    <col min="13" max="13" width="7.5" style="48" customWidth="1"/>
    <col min="14" max="14" width="5.625" style="49" customWidth="1"/>
    <col min="15" max="19" width="9" style="49" customWidth="1"/>
    <col min="20" max="16384" width="9" style="49"/>
  </cols>
  <sheetData>
    <row r="1" spans="1:16" ht="17.25" x14ac:dyDescent="0.15">
      <c r="A1" s="26" t="s">
        <v>221</v>
      </c>
      <c r="B1" s="51"/>
    </row>
    <row r="2" spans="1:16" ht="13.5" customHeight="1" x14ac:dyDescent="0.15">
      <c r="A2" s="26"/>
      <c r="B2" s="51"/>
    </row>
    <row r="3" spans="1:16" x14ac:dyDescent="0.15">
      <c r="A3" s="263" t="s">
        <v>21</v>
      </c>
      <c r="B3" s="263"/>
      <c r="C3" s="5"/>
      <c r="D3" s="5"/>
      <c r="E3" s="5"/>
      <c r="F3" s="5"/>
      <c r="G3" s="5"/>
      <c r="H3" s="5"/>
      <c r="I3" s="5"/>
      <c r="J3" s="5"/>
      <c r="K3" s="265" t="s">
        <v>108</v>
      </c>
      <c r="L3" s="265"/>
      <c r="M3" s="265"/>
    </row>
    <row r="4" spans="1:16" x14ac:dyDescent="0.15">
      <c r="A4" s="264" t="s">
        <v>1</v>
      </c>
      <c r="B4" s="251"/>
      <c r="C4" s="251" t="s">
        <v>11</v>
      </c>
      <c r="D4" s="251" t="s">
        <v>3</v>
      </c>
      <c r="E4" s="251" t="s">
        <v>19</v>
      </c>
      <c r="F4" s="251"/>
      <c r="G4" s="251"/>
      <c r="H4" s="251"/>
      <c r="I4" s="251"/>
      <c r="J4" s="251"/>
      <c r="K4" s="251"/>
      <c r="L4" s="251"/>
      <c r="M4" s="252"/>
      <c r="N4" s="52"/>
      <c r="O4"/>
    </row>
    <row r="5" spans="1:16" x14ac:dyDescent="0.15">
      <c r="A5" s="264"/>
      <c r="B5" s="251"/>
      <c r="C5" s="251"/>
      <c r="D5" s="251"/>
      <c r="E5" s="251" t="s">
        <v>5</v>
      </c>
      <c r="F5" s="251" t="s">
        <v>46</v>
      </c>
      <c r="G5" s="251"/>
      <c r="H5" s="251"/>
      <c r="I5" s="251" t="s">
        <v>13</v>
      </c>
      <c r="J5" s="251"/>
      <c r="K5" s="252" t="s">
        <v>14</v>
      </c>
      <c r="L5" s="288"/>
      <c r="M5" s="288"/>
      <c r="N5" s="52"/>
      <c r="O5"/>
    </row>
    <row r="6" spans="1:16" x14ac:dyDescent="0.15">
      <c r="A6" s="264"/>
      <c r="B6" s="251"/>
      <c r="C6" s="251"/>
      <c r="D6" s="251"/>
      <c r="E6" s="251"/>
      <c r="F6" s="170" t="s">
        <v>47</v>
      </c>
      <c r="G6" s="252" t="s">
        <v>10</v>
      </c>
      <c r="H6" s="264"/>
      <c r="I6" s="170" t="s">
        <v>9</v>
      </c>
      <c r="J6" s="170" t="s">
        <v>10</v>
      </c>
      <c r="K6" s="252" t="s">
        <v>9</v>
      </c>
      <c r="L6" s="264"/>
      <c r="M6" s="171" t="s">
        <v>10</v>
      </c>
      <c r="N6" s="52"/>
      <c r="O6"/>
    </row>
    <row r="7" spans="1:16" ht="15" customHeight="1" x14ac:dyDescent="0.15">
      <c r="A7" s="253" t="s">
        <v>250</v>
      </c>
      <c r="B7" s="254"/>
      <c r="C7" s="259">
        <v>6</v>
      </c>
      <c r="D7" s="253">
        <v>63</v>
      </c>
      <c r="E7" s="261">
        <v>1449</v>
      </c>
      <c r="F7" s="261">
        <v>240</v>
      </c>
      <c r="G7" s="261">
        <v>224</v>
      </c>
      <c r="H7" s="261"/>
      <c r="I7" s="253">
        <v>244</v>
      </c>
      <c r="J7" s="253">
        <v>233</v>
      </c>
      <c r="K7" s="253">
        <v>264</v>
      </c>
      <c r="L7" s="253"/>
      <c r="M7" s="253">
        <v>244</v>
      </c>
      <c r="N7" s="53"/>
      <c r="O7"/>
    </row>
    <row r="8" spans="1:16" ht="15" customHeight="1" x14ac:dyDescent="0.15">
      <c r="A8" s="255"/>
      <c r="B8" s="256"/>
      <c r="C8" s="260"/>
      <c r="D8" s="255"/>
      <c r="E8" s="258"/>
      <c r="F8" s="258"/>
      <c r="G8" s="258"/>
      <c r="H8" s="258"/>
      <c r="I8" s="255"/>
      <c r="J8" s="255"/>
      <c r="K8" s="255"/>
      <c r="L8" s="255"/>
      <c r="M8" s="255"/>
      <c r="O8"/>
    </row>
    <row r="9" spans="1:16" ht="15" customHeight="1" x14ac:dyDescent="0.15">
      <c r="A9" s="255" t="s">
        <v>177</v>
      </c>
      <c r="B9" s="256"/>
      <c r="C9" s="260">
        <v>6</v>
      </c>
      <c r="D9" s="255">
        <v>62</v>
      </c>
      <c r="E9" s="258">
        <v>1419</v>
      </c>
      <c r="F9" s="258">
        <v>250</v>
      </c>
      <c r="G9" s="258">
        <v>231</v>
      </c>
      <c r="H9" s="258"/>
      <c r="I9" s="255">
        <v>240</v>
      </c>
      <c r="J9" s="255">
        <v>223</v>
      </c>
      <c r="K9" s="255">
        <v>246</v>
      </c>
      <c r="L9" s="255"/>
      <c r="M9" s="255">
        <v>229</v>
      </c>
      <c r="N9" s="53"/>
      <c r="O9"/>
    </row>
    <row r="10" spans="1:16" ht="15" customHeight="1" x14ac:dyDescent="0.15">
      <c r="A10" s="255"/>
      <c r="B10" s="256"/>
      <c r="C10" s="260"/>
      <c r="D10" s="255"/>
      <c r="E10" s="258"/>
      <c r="F10" s="258"/>
      <c r="G10" s="258"/>
      <c r="H10" s="258"/>
      <c r="I10" s="255"/>
      <c r="J10" s="255"/>
      <c r="K10" s="255"/>
      <c r="L10" s="255"/>
      <c r="M10" s="255"/>
      <c r="N10" s="53"/>
      <c r="O10"/>
    </row>
    <row r="11" spans="1:16" ht="15" customHeight="1" x14ac:dyDescent="0.15">
      <c r="A11" s="255" t="s">
        <v>251</v>
      </c>
      <c r="B11" s="256"/>
      <c r="C11" s="260">
        <v>6</v>
      </c>
      <c r="D11" s="255">
        <v>61</v>
      </c>
      <c r="E11" s="258">
        <v>1421</v>
      </c>
      <c r="F11" s="255">
        <v>252</v>
      </c>
      <c r="G11" s="255">
        <v>227</v>
      </c>
      <c r="H11" s="255"/>
      <c r="I11" s="255">
        <v>248</v>
      </c>
      <c r="J11" s="255">
        <v>231</v>
      </c>
      <c r="K11" s="255">
        <v>239</v>
      </c>
      <c r="L11" s="255"/>
      <c r="M11" s="255">
        <v>224</v>
      </c>
      <c r="N11" s="53"/>
      <c r="O11"/>
    </row>
    <row r="12" spans="1:16" ht="15" customHeight="1" x14ac:dyDescent="0.15">
      <c r="A12" s="255"/>
      <c r="B12" s="256"/>
      <c r="C12" s="260"/>
      <c r="D12" s="255"/>
      <c r="E12" s="258"/>
      <c r="F12" s="255"/>
      <c r="G12" s="255"/>
      <c r="H12" s="255"/>
      <c r="I12" s="255"/>
      <c r="J12" s="255"/>
      <c r="K12" s="255"/>
      <c r="L12" s="255"/>
      <c r="M12" s="255"/>
      <c r="N12" s="53"/>
      <c r="O12"/>
    </row>
    <row r="13" spans="1:16" ht="15" customHeight="1" x14ac:dyDescent="0.15">
      <c r="A13" s="255" t="s">
        <v>239</v>
      </c>
      <c r="B13" s="256"/>
      <c r="C13" s="260">
        <v>6</v>
      </c>
      <c r="D13" s="255">
        <v>55</v>
      </c>
      <c r="E13" s="258">
        <v>1325</v>
      </c>
      <c r="F13" s="255">
        <v>206</v>
      </c>
      <c r="G13" s="255">
        <v>206</v>
      </c>
      <c r="H13" s="255"/>
      <c r="I13" s="255">
        <v>206</v>
      </c>
      <c r="J13" s="255">
        <v>227</v>
      </c>
      <c r="K13" s="255">
        <v>253</v>
      </c>
      <c r="L13" s="255"/>
      <c r="M13" s="255">
        <v>227</v>
      </c>
      <c r="N13" s="53"/>
      <c r="O13" s="3"/>
    </row>
    <row r="14" spans="1:16" ht="15" customHeight="1" x14ac:dyDescent="0.15">
      <c r="A14" s="255"/>
      <c r="B14" s="256"/>
      <c r="C14" s="260"/>
      <c r="D14" s="255"/>
      <c r="E14" s="258"/>
      <c r="F14" s="255"/>
      <c r="G14" s="255"/>
      <c r="H14" s="255"/>
      <c r="I14" s="255"/>
      <c r="J14" s="255"/>
      <c r="K14" s="255"/>
      <c r="L14" s="255"/>
      <c r="M14" s="255"/>
      <c r="N14" s="53"/>
      <c r="O14" s="136"/>
      <c r="P14" s="104"/>
    </row>
    <row r="15" spans="1:16" ht="15" customHeight="1" x14ac:dyDescent="0.15">
      <c r="A15" s="266" t="s">
        <v>255</v>
      </c>
      <c r="B15" s="256"/>
      <c r="C15" s="260">
        <v>6</v>
      </c>
      <c r="D15" s="255">
        <v>57</v>
      </c>
      <c r="E15" s="289">
        <v>1236</v>
      </c>
      <c r="F15" s="255">
        <v>205</v>
      </c>
      <c r="G15" s="255">
        <v>185</v>
      </c>
      <c r="H15" s="255"/>
      <c r="I15" s="255">
        <v>208</v>
      </c>
      <c r="J15" s="255">
        <v>205</v>
      </c>
      <c r="K15" s="255">
        <v>207</v>
      </c>
      <c r="L15" s="255"/>
      <c r="M15" s="255">
        <v>226</v>
      </c>
      <c r="N15" s="53"/>
      <c r="O15" s="154"/>
    </row>
    <row r="16" spans="1:16" ht="15" customHeight="1" x14ac:dyDescent="0.15">
      <c r="A16" s="265"/>
      <c r="B16" s="267"/>
      <c r="C16" s="274"/>
      <c r="D16" s="265"/>
      <c r="E16" s="290"/>
      <c r="F16" s="265"/>
      <c r="G16" s="265"/>
      <c r="H16" s="265"/>
      <c r="I16" s="265"/>
      <c r="J16" s="265"/>
      <c r="K16" s="265"/>
      <c r="L16" s="265"/>
      <c r="M16" s="265"/>
      <c r="O16" s="3"/>
    </row>
    <row r="17" spans="1:16" ht="24.95" customHeight="1" x14ac:dyDescent="0.15">
      <c r="A17" s="283" t="s">
        <v>254</v>
      </c>
      <c r="B17" s="88" t="s">
        <v>35</v>
      </c>
      <c r="C17" s="200"/>
      <c r="D17" s="200">
        <v>5</v>
      </c>
      <c r="E17" s="173">
        <v>103</v>
      </c>
      <c r="F17" s="200">
        <v>19</v>
      </c>
      <c r="G17" s="280">
        <v>14</v>
      </c>
      <c r="H17" s="280"/>
      <c r="I17" s="200">
        <v>17</v>
      </c>
      <c r="J17" s="200">
        <v>19</v>
      </c>
      <c r="K17" s="280">
        <v>17</v>
      </c>
      <c r="L17" s="280"/>
      <c r="M17" s="200">
        <v>17</v>
      </c>
      <c r="O17" s="3"/>
      <c r="P17" s="3"/>
    </row>
    <row r="18" spans="1:16" ht="24.95" customHeight="1" x14ac:dyDescent="0.15">
      <c r="A18" s="249"/>
      <c r="B18" s="88" t="s">
        <v>36</v>
      </c>
      <c r="C18" s="200"/>
      <c r="D18" s="200">
        <v>9</v>
      </c>
      <c r="E18" s="173">
        <v>134</v>
      </c>
      <c r="F18" s="200">
        <v>22</v>
      </c>
      <c r="G18" s="280">
        <v>21</v>
      </c>
      <c r="H18" s="280"/>
      <c r="I18" s="200">
        <v>20</v>
      </c>
      <c r="J18" s="200">
        <v>23</v>
      </c>
      <c r="K18" s="280">
        <v>26</v>
      </c>
      <c r="L18" s="280"/>
      <c r="M18" s="200">
        <v>22</v>
      </c>
      <c r="O18" s="3"/>
      <c r="P18" s="94"/>
    </row>
    <row r="19" spans="1:16" ht="24.95" customHeight="1" x14ac:dyDescent="0.15">
      <c r="A19" s="249"/>
      <c r="B19" s="88" t="s">
        <v>37</v>
      </c>
      <c r="C19" s="200"/>
      <c r="D19" s="200">
        <v>12</v>
      </c>
      <c r="E19" s="173">
        <v>286</v>
      </c>
      <c r="F19" s="200">
        <v>37</v>
      </c>
      <c r="G19" s="280">
        <v>46</v>
      </c>
      <c r="H19" s="280"/>
      <c r="I19" s="200">
        <v>50</v>
      </c>
      <c r="J19" s="200">
        <v>37</v>
      </c>
      <c r="K19" s="280">
        <v>51</v>
      </c>
      <c r="L19" s="280"/>
      <c r="M19" s="200">
        <v>65</v>
      </c>
      <c r="O19" s="137"/>
      <c r="P19" s="3"/>
    </row>
    <row r="20" spans="1:16" ht="24.95" customHeight="1" x14ac:dyDescent="0.15">
      <c r="A20" s="249"/>
      <c r="B20" s="88" t="s">
        <v>38</v>
      </c>
      <c r="C20" s="200"/>
      <c r="D20" s="200">
        <v>14</v>
      </c>
      <c r="E20" s="173">
        <v>377</v>
      </c>
      <c r="F20" s="200">
        <v>72</v>
      </c>
      <c r="G20" s="280">
        <v>47</v>
      </c>
      <c r="H20" s="280"/>
      <c r="I20" s="200">
        <v>63</v>
      </c>
      <c r="J20" s="200">
        <v>63</v>
      </c>
      <c r="K20" s="280">
        <v>65</v>
      </c>
      <c r="L20" s="280"/>
      <c r="M20" s="200">
        <v>67</v>
      </c>
      <c r="O20" s="138"/>
      <c r="P20" s="3"/>
    </row>
    <row r="21" spans="1:16" ht="24.95" customHeight="1" x14ac:dyDescent="0.15">
      <c r="A21" s="249"/>
      <c r="B21" s="88" t="s">
        <v>96</v>
      </c>
      <c r="C21" s="200"/>
      <c r="D21" s="173">
        <v>9</v>
      </c>
      <c r="E21" s="173">
        <v>209</v>
      </c>
      <c r="F21" s="173">
        <v>31</v>
      </c>
      <c r="G21" s="255">
        <v>32</v>
      </c>
      <c r="H21" s="255"/>
      <c r="I21" s="173">
        <v>38</v>
      </c>
      <c r="J21" s="173">
        <v>42</v>
      </c>
      <c r="K21" s="255">
        <v>29</v>
      </c>
      <c r="L21" s="255"/>
      <c r="M21" s="173">
        <v>37</v>
      </c>
      <c r="O21" s="22"/>
      <c r="P21" s="3"/>
    </row>
    <row r="22" spans="1:16" ht="24.95" customHeight="1" x14ac:dyDescent="0.15">
      <c r="A22" s="250"/>
      <c r="B22" s="89" t="s">
        <v>48</v>
      </c>
      <c r="C22" s="178"/>
      <c r="D22" s="178">
        <v>8</v>
      </c>
      <c r="E22" s="178">
        <v>127</v>
      </c>
      <c r="F22" s="178">
        <v>24</v>
      </c>
      <c r="G22" s="265">
        <v>25</v>
      </c>
      <c r="H22" s="265"/>
      <c r="I22" s="178">
        <v>20</v>
      </c>
      <c r="J22" s="178">
        <v>21</v>
      </c>
      <c r="K22" s="265">
        <v>19</v>
      </c>
      <c r="L22" s="265"/>
      <c r="M22" s="178">
        <v>18</v>
      </c>
      <c r="O22"/>
      <c r="P22" s="3"/>
    </row>
    <row r="23" spans="1:16" x14ac:dyDescent="0.15">
      <c r="A23" s="76" t="s">
        <v>20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O23"/>
      <c r="P23" s="54"/>
    </row>
    <row r="24" spans="1:16" x14ac:dyDescent="0.1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O24"/>
      <c r="P24" s="139"/>
    </row>
    <row r="25" spans="1:16" s="22" customFormat="1" x14ac:dyDescent="0.15">
      <c r="A25" s="28"/>
      <c r="B25" s="23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O25"/>
      <c r="P25" s="95"/>
    </row>
    <row r="26" spans="1:16" x14ac:dyDescent="0.15">
      <c r="O26"/>
    </row>
    <row r="27" spans="1:16" x14ac:dyDescent="0.15">
      <c r="O27"/>
    </row>
    <row r="28" spans="1:16" ht="17.25" x14ac:dyDescent="0.15">
      <c r="A28" s="29" t="s">
        <v>222</v>
      </c>
    </row>
    <row r="29" spans="1:16" ht="13.5" customHeight="1" x14ac:dyDescent="0.15">
      <c r="A29" s="29"/>
    </row>
    <row r="30" spans="1:16" x14ac:dyDescent="0.15">
      <c r="A30" s="18" t="s">
        <v>80</v>
      </c>
      <c r="B30" s="18"/>
      <c r="C30" s="5"/>
      <c r="D30" s="5"/>
      <c r="E30" s="5"/>
      <c r="F30" s="5"/>
      <c r="G30" s="5"/>
      <c r="H30" s="5"/>
      <c r="I30" s="5"/>
      <c r="J30" s="5"/>
      <c r="K30" s="265" t="s">
        <v>108</v>
      </c>
      <c r="L30" s="265"/>
      <c r="M30" s="265"/>
    </row>
    <row r="31" spans="1:16" ht="20.100000000000001" customHeight="1" x14ac:dyDescent="0.15">
      <c r="A31" s="275" t="s">
        <v>22</v>
      </c>
      <c r="B31" s="275"/>
      <c r="C31" s="271"/>
      <c r="D31" s="270" t="s">
        <v>55</v>
      </c>
      <c r="E31" s="271"/>
      <c r="F31" s="251" t="s">
        <v>56</v>
      </c>
      <c r="G31" s="251"/>
      <c r="H31" s="251"/>
      <c r="I31" s="251"/>
      <c r="J31" s="251" t="s">
        <v>24</v>
      </c>
      <c r="K31" s="251"/>
      <c r="L31" s="251"/>
      <c r="M31" s="252"/>
      <c r="O31"/>
    </row>
    <row r="32" spans="1:16" ht="20.100000000000001" customHeight="1" x14ac:dyDescent="0.15">
      <c r="A32" s="276"/>
      <c r="B32" s="276"/>
      <c r="C32" s="273"/>
      <c r="D32" s="272"/>
      <c r="E32" s="273"/>
      <c r="F32" s="251" t="s">
        <v>57</v>
      </c>
      <c r="G32" s="251"/>
      <c r="H32" s="251" t="s">
        <v>58</v>
      </c>
      <c r="I32" s="251"/>
      <c r="J32" s="251" t="s">
        <v>57</v>
      </c>
      <c r="K32" s="251"/>
      <c r="L32" s="251" t="s">
        <v>58</v>
      </c>
      <c r="M32" s="252"/>
      <c r="O32"/>
    </row>
    <row r="33" spans="1:17" ht="18" customHeight="1" x14ac:dyDescent="0.15">
      <c r="A33" s="255" t="s">
        <v>256</v>
      </c>
      <c r="B33" s="279"/>
      <c r="C33" s="277"/>
      <c r="D33" s="259">
        <v>510</v>
      </c>
      <c r="E33" s="253"/>
      <c r="F33" s="253">
        <v>504</v>
      </c>
      <c r="G33" s="253"/>
      <c r="H33" s="281">
        <v>98.82352941176471</v>
      </c>
      <c r="I33" s="281"/>
      <c r="J33" s="253" t="s">
        <v>249</v>
      </c>
      <c r="K33" s="253"/>
      <c r="L33" s="287" t="s">
        <v>249</v>
      </c>
      <c r="M33" s="287"/>
      <c r="O33"/>
    </row>
    <row r="34" spans="1:17" ht="18" customHeight="1" x14ac:dyDescent="0.15">
      <c r="A34" s="279"/>
      <c r="B34" s="279"/>
      <c r="C34" s="277"/>
      <c r="D34" s="260"/>
      <c r="E34" s="255"/>
      <c r="F34" s="255"/>
      <c r="G34" s="255"/>
      <c r="H34" s="282"/>
      <c r="I34" s="282"/>
      <c r="J34" s="255"/>
      <c r="K34" s="255"/>
      <c r="L34" s="284"/>
      <c r="M34" s="284"/>
      <c r="O34"/>
    </row>
    <row r="35" spans="1:17" ht="18" customHeight="1" x14ac:dyDescent="0.15">
      <c r="A35" s="255" t="s">
        <v>257</v>
      </c>
      <c r="B35" s="255"/>
      <c r="C35" s="256"/>
      <c r="D35" s="260">
        <v>476</v>
      </c>
      <c r="E35" s="255"/>
      <c r="F35" s="255">
        <v>475</v>
      </c>
      <c r="G35" s="255"/>
      <c r="H35" s="282">
        <v>99.789915966386559</v>
      </c>
      <c r="I35" s="282"/>
      <c r="J35" s="255" t="s">
        <v>249</v>
      </c>
      <c r="K35" s="255"/>
      <c r="L35" s="284" t="s">
        <v>249</v>
      </c>
      <c r="M35" s="284"/>
      <c r="O35" s="139"/>
    </row>
    <row r="36" spans="1:17" ht="18" customHeight="1" x14ac:dyDescent="0.15">
      <c r="A36" s="255"/>
      <c r="B36" s="255"/>
      <c r="C36" s="256"/>
      <c r="D36" s="260"/>
      <c r="E36" s="255"/>
      <c r="F36" s="255"/>
      <c r="G36" s="255"/>
      <c r="H36" s="282"/>
      <c r="I36" s="282"/>
      <c r="J36" s="255"/>
      <c r="K36" s="255"/>
      <c r="L36" s="284"/>
      <c r="M36" s="284"/>
      <c r="O36" s="95"/>
    </row>
    <row r="37" spans="1:17" ht="18" customHeight="1" x14ac:dyDescent="0.15">
      <c r="A37" s="255" t="s">
        <v>258</v>
      </c>
      <c r="B37" s="279"/>
      <c r="C37" s="277"/>
      <c r="D37" s="260">
        <v>462</v>
      </c>
      <c r="E37" s="255"/>
      <c r="F37" s="255">
        <v>461</v>
      </c>
      <c r="G37" s="255"/>
      <c r="H37" s="282">
        <v>99.783549783549788</v>
      </c>
      <c r="I37" s="282"/>
      <c r="J37" s="255" t="s">
        <v>249</v>
      </c>
      <c r="K37" s="255"/>
      <c r="L37" s="284" t="s">
        <v>249</v>
      </c>
      <c r="M37" s="284"/>
      <c r="O37"/>
      <c r="Q37" s="98"/>
    </row>
    <row r="38" spans="1:17" ht="18" customHeight="1" x14ac:dyDescent="0.15">
      <c r="A38" s="257"/>
      <c r="B38" s="257"/>
      <c r="C38" s="277"/>
      <c r="D38" s="260"/>
      <c r="E38" s="255"/>
      <c r="F38" s="255"/>
      <c r="G38" s="255"/>
      <c r="H38" s="282"/>
      <c r="I38" s="282"/>
      <c r="J38" s="255"/>
      <c r="K38" s="255"/>
      <c r="L38" s="284"/>
      <c r="M38" s="284"/>
      <c r="O38"/>
      <c r="Q38" s="95"/>
    </row>
    <row r="39" spans="1:17" ht="18" customHeight="1" x14ac:dyDescent="0.15">
      <c r="A39" s="255" t="s">
        <v>259</v>
      </c>
      <c r="B39" s="279"/>
      <c r="C39" s="277"/>
      <c r="D39" s="260">
        <v>482</v>
      </c>
      <c r="E39" s="255"/>
      <c r="F39" s="255">
        <v>478</v>
      </c>
      <c r="G39" s="255"/>
      <c r="H39" s="282">
        <v>99.170124481327804</v>
      </c>
      <c r="I39" s="282"/>
      <c r="J39" s="255" t="s">
        <v>249</v>
      </c>
      <c r="K39" s="255"/>
      <c r="L39" s="284" t="s">
        <v>249</v>
      </c>
      <c r="M39" s="284"/>
      <c r="O39"/>
    </row>
    <row r="40" spans="1:17" ht="18" customHeight="1" x14ac:dyDescent="0.15">
      <c r="A40" s="257"/>
      <c r="B40" s="257"/>
      <c r="C40" s="277"/>
      <c r="D40" s="260"/>
      <c r="E40" s="255"/>
      <c r="F40" s="255"/>
      <c r="G40" s="255"/>
      <c r="H40" s="282"/>
      <c r="I40" s="282"/>
      <c r="J40" s="255"/>
      <c r="K40" s="255"/>
      <c r="L40" s="284"/>
      <c r="M40" s="284"/>
      <c r="O40" s="95"/>
    </row>
    <row r="41" spans="1:17" ht="18" customHeight="1" x14ac:dyDescent="0.15">
      <c r="A41" s="266" t="s">
        <v>260</v>
      </c>
      <c r="B41" s="257"/>
      <c r="C41" s="277"/>
      <c r="D41" s="260">
        <v>480</v>
      </c>
      <c r="E41" s="255"/>
      <c r="F41" s="255">
        <v>475</v>
      </c>
      <c r="G41" s="255"/>
      <c r="H41" s="282">
        <f>ROUND(F41/D41*100,1)</f>
        <v>99</v>
      </c>
      <c r="I41" s="282"/>
      <c r="J41" s="255">
        <v>1</v>
      </c>
      <c r="K41" s="255"/>
      <c r="L41" s="284">
        <v>0.2</v>
      </c>
      <c r="M41" s="284"/>
      <c r="P41" s="104"/>
    </row>
    <row r="42" spans="1:17" ht="18" customHeight="1" x14ac:dyDescent="0.15">
      <c r="A42" s="269"/>
      <c r="B42" s="269"/>
      <c r="C42" s="278"/>
      <c r="D42" s="274"/>
      <c r="E42" s="265"/>
      <c r="F42" s="265"/>
      <c r="G42" s="265"/>
      <c r="H42" s="286"/>
      <c r="I42" s="286"/>
      <c r="J42" s="265"/>
      <c r="K42" s="265"/>
      <c r="L42" s="285"/>
      <c r="M42" s="285"/>
    </row>
    <row r="43" spans="1:17" x14ac:dyDescent="0.15">
      <c r="A43" s="30" t="s">
        <v>20</v>
      </c>
      <c r="B43" s="30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7" x14ac:dyDescent="0.15">
      <c r="A44" s="5" t="s">
        <v>116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7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7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</sheetData>
  <mergeCells count="114">
    <mergeCell ref="A3:B3"/>
    <mergeCell ref="A13:B14"/>
    <mergeCell ref="A15:B16"/>
    <mergeCell ref="A7:B8"/>
    <mergeCell ref="K17:L17"/>
    <mergeCell ref="K18:L18"/>
    <mergeCell ref="K19:L19"/>
    <mergeCell ref="K20:L20"/>
    <mergeCell ref="E5:E6"/>
    <mergeCell ref="C4:C6"/>
    <mergeCell ref="A4:B6"/>
    <mergeCell ref="E4:M4"/>
    <mergeCell ref="I5:J5"/>
    <mergeCell ref="F5:H5"/>
    <mergeCell ref="K5:M5"/>
    <mergeCell ref="K6:L6"/>
    <mergeCell ref="G6:H6"/>
    <mergeCell ref="D4:D6"/>
    <mergeCell ref="C7:C8"/>
    <mergeCell ref="E7:E8"/>
    <mergeCell ref="F7:F8"/>
    <mergeCell ref="G7:H8"/>
    <mergeCell ref="E15:E16"/>
    <mergeCell ref="F15:F16"/>
    <mergeCell ref="K3:M3"/>
    <mergeCell ref="L41:M42"/>
    <mergeCell ref="H41:I42"/>
    <mergeCell ref="L33:M34"/>
    <mergeCell ref="L35:M36"/>
    <mergeCell ref="K11:L12"/>
    <mergeCell ref="M11:M12"/>
    <mergeCell ref="K21:L21"/>
    <mergeCell ref="I7:I8"/>
    <mergeCell ref="J7:J8"/>
    <mergeCell ref="K7:L8"/>
    <mergeCell ref="K30:M30"/>
    <mergeCell ref="G11:H12"/>
    <mergeCell ref="I11:I12"/>
    <mergeCell ref="J11:J12"/>
    <mergeCell ref="I13:I14"/>
    <mergeCell ref="J33:K34"/>
    <mergeCell ref="J35:K36"/>
    <mergeCell ref="L39:M40"/>
    <mergeCell ref="F39:G40"/>
    <mergeCell ref="H39:I40"/>
    <mergeCell ref="J39:K40"/>
    <mergeCell ref="J13:J14"/>
    <mergeCell ref="K13:L14"/>
    <mergeCell ref="F41:G42"/>
    <mergeCell ref="F37:G38"/>
    <mergeCell ref="H37:I38"/>
    <mergeCell ref="J37:K38"/>
    <mergeCell ref="L37:M38"/>
    <mergeCell ref="H35:I36"/>
    <mergeCell ref="G18:H18"/>
    <mergeCell ref="G21:H21"/>
    <mergeCell ref="G22:H22"/>
    <mergeCell ref="G19:H19"/>
    <mergeCell ref="G20:H20"/>
    <mergeCell ref="J41:K42"/>
    <mergeCell ref="F32:G32"/>
    <mergeCell ref="H32:I32"/>
    <mergeCell ref="K22:L22"/>
    <mergeCell ref="J31:M31"/>
    <mergeCell ref="J32:K32"/>
    <mergeCell ref="L32:M32"/>
    <mergeCell ref="D7:D8"/>
    <mergeCell ref="F35:G36"/>
    <mergeCell ref="F11:F12"/>
    <mergeCell ref="A9:B10"/>
    <mergeCell ref="A11:B12"/>
    <mergeCell ref="A31:C32"/>
    <mergeCell ref="A41:C42"/>
    <mergeCell ref="C13:C14"/>
    <mergeCell ref="E13:E14"/>
    <mergeCell ref="A39:C40"/>
    <mergeCell ref="D41:E42"/>
    <mergeCell ref="D33:E34"/>
    <mergeCell ref="D35:E36"/>
    <mergeCell ref="D37:E38"/>
    <mergeCell ref="D39:E40"/>
    <mergeCell ref="C11:C12"/>
    <mergeCell ref="E11:E12"/>
    <mergeCell ref="G17:H17"/>
    <mergeCell ref="F33:G34"/>
    <mergeCell ref="H33:I34"/>
    <mergeCell ref="A17:A22"/>
    <mergeCell ref="A33:C34"/>
    <mergeCell ref="A35:C36"/>
    <mergeCell ref="A37:C38"/>
    <mergeCell ref="D31:E32"/>
    <mergeCell ref="E9:E10"/>
    <mergeCell ref="M13:M14"/>
    <mergeCell ref="F31:I31"/>
    <mergeCell ref="C15:C16"/>
    <mergeCell ref="I15:I16"/>
    <mergeCell ref="G15:H16"/>
    <mergeCell ref="D15:D16"/>
    <mergeCell ref="M7:M8"/>
    <mergeCell ref="F9:F10"/>
    <mergeCell ref="G9:H10"/>
    <mergeCell ref="I9:I10"/>
    <mergeCell ref="J9:J10"/>
    <mergeCell ref="K9:L10"/>
    <mergeCell ref="M9:M10"/>
    <mergeCell ref="G13:H14"/>
    <mergeCell ref="M15:M16"/>
    <mergeCell ref="J15:J16"/>
    <mergeCell ref="K15:L16"/>
    <mergeCell ref="F13:F14"/>
    <mergeCell ref="C9:C10"/>
    <mergeCell ref="D9:D10"/>
    <mergeCell ref="D11:D12"/>
    <mergeCell ref="D13:D14"/>
  </mergeCells>
  <phoneticPr fontId="7"/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38"/>
  <sheetViews>
    <sheetView zoomScaleNormal="100" zoomScaleSheetLayoutView="100" workbookViewId="0">
      <selection activeCell="M1" sqref="M1"/>
    </sheetView>
  </sheetViews>
  <sheetFormatPr defaultColWidth="9" defaultRowHeight="13.5" x14ac:dyDescent="0.15"/>
  <cols>
    <col min="1" max="1" width="4.375" style="48" customWidth="1"/>
    <col min="2" max="2" width="3.5" style="48" customWidth="1"/>
    <col min="3" max="3" width="9.25" style="48" customWidth="1"/>
    <col min="4" max="13" width="6.625" style="48" customWidth="1"/>
    <col min="14" max="14" width="1.75" style="49" customWidth="1"/>
    <col min="25" max="16384" width="9" style="49"/>
  </cols>
  <sheetData>
    <row r="1" spans="1:31" ht="17.25" x14ac:dyDescent="0.15">
      <c r="A1" s="26" t="s">
        <v>223</v>
      </c>
      <c r="B1" s="26"/>
      <c r="C1" s="26"/>
      <c r="D1" s="26"/>
    </row>
    <row r="2" spans="1:31" ht="13.5" customHeight="1" x14ac:dyDescent="0.15">
      <c r="A2" s="74"/>
      <c r="B2" s="74"/>
      <c r="C2" s="74"/>
      <c r="D2" s="74"/>
    </row>
    <row r="3" spans="1:31" x14ac:dyDescent="0.15">
      <c r="A3" s="263" t="s">
        <v>81</v>
      </c>
      <c r="B3" s="263"/>
      <c r="C3" s="263"/>
      <c r="D3" s="5"/>
      <c r="E3" s="5"/>
      <c r="F3" s="5"/>
      <c r="G3" s="5"/>
      <c r="H3" s="5"/>
      <c r="I3" s="5"/>
      <c r="J3" s="5"/>
      <c r="K3" s="265" t="s">
        <v>108</v>
      </c>
      <c r="L3" s="265"/>
      <c r="M3" s="265"/>
      <c r="Y3"/>
      <c r="Z3"/>
    </row>
    <row r="4" spans="1:31" ht="24.95" customHeight="1" x14ac:dyDescent="0.15">
      <c r="A4" s="275" t="s">
        <v>1</v>
      </c>
      <c r="B4" s="275"/>
      <c r="C4" s="271"/>
      <c r="D4" s="251" t="s">
        <v>11</v>
      </c>
      <c r="E4" s="251" t="s">
        <v>19</v>
      </c>
      <c r="F4" s="251"/>
      <c r="G4" s="251"/>
      <c r="H4" s="251"/>
      <c r="I4" s="251"/>
      <c r="J4" s="251"/>
      <c r="K4" s="251"/>
      <c r="L4" s="251"/>
      <c r="M4" s="252"/>
      <c r="Y4"/>
      <c r="Z4"/>
    </row>
    <row r="5" spans="1:31" ht="24.95" customHeight="1" x14ac:dyDescent="0.15">
      <c r="A5" s="301"/>
      <c r="B5" s="301"/>
      <c r="C5" s="302"/>
      <c r="D5" s="251"/>
      <c r="E5" s="251" t="s">
        <v>5</v>
      </c>
      <c r="F5" s="251" t="s">
        <v>12</v>
      </c>
      <c r="G5" s="251"/>
      <c r="H5" s="251" t="s">
        <v>13</v>
      </c>
      <c r="I5" s="251"/>
      <c r="J5" s="251" t="s">
        <v>14</v>
      </c>
      <c r="K5" s="251"/>
      <c r="L5" s="251" t="s">
        <v>15</v>
      </c>
      <c r="M5" s="252"/>
      <c r="Y5"/>
      <c r="Z5"/>
    </row>
    <row r="6" spans="1:31" ht="24.95" customHeight="1" x14ac:dyDescent="0.15">
      <c r="A6" s="276"/>
      <c r="B6" s="276"/>
      <c r="C6" s="273"/>
      <c r="D6" s="251"/>
      <c r="E6" s="251"/>
      <c r="F6" s="170" t="s">
        <v>9</v>
      </c>
      <c r="G6" s="170" t="s">
        <v>10</v>
      </c>
      <c r="H6" s="170" t="s">
        <v>9</v>
      </c>
      <c r="I6" s="170" t="s">
        <v>10</v>
      </c>
      <c r="J6" s="170" t="s">
        <v>9</v>
      </c>
      <c r="K6" s="170" t="s">
        <v>10</v>
      </c>
      <c r="L6" s="170" t="s">
        <v>9</v>
      </c>
      <c r="M6" s="171" t="s">
        <v>10</v>
      </c>
      <c r="Y6"/>
      <c r="Z6"/>
    </row>
    <row r="7" spans="1:31" s="104" customFormat="1" ht="15" customHeight="1" x14ac:dyDescent="0.15">
      <c r="A7" s="253" t="s">
        <v>261</v>
      </c>
      <c r="B7" s="253"/>
      <c r="C7" s="254"/>
      <c r="D7" s="307">
        <v>4</v>
      </c>
      <c r="E7" s="174">
        <v>1365</v>
      </c>
      <c r="F7" s="305">
        <v>256</v>
      </c>
      <c r="G7" s="305">
        <v>218</v>
      </c>
      <c r="H7" s="261">
        <v>211</v>
      </c>
      <c r="I7" s="305">
        <v>250</v>
      </c>
      <c r="J7" s="305">
        <v>185</v>
      </c>
      <c r="K7" s="305">
        <v>242</v>
      </c>
      <c r="L7" s="261" t="s">
        <v>249</v>
      </c>
      <c r="M7" s="261">
        <v>3</v>
      </c>
      <c r="O7"/>
      <c r="P7"/>
      <c r="Q7"/>
      <c r="R7"/>
      <c r="S7"/>
      <c r="T7"/>
      <c r="U7"/>
      <c r="V7"/>
      <c r="W7"/>
      <c r="X7"/>
      <c r="Y7"/>
      <c r="Z7"/>
    </row>
    <row r="8" spans="1:31" ht="15" customHeight="1" x14ac:dyDescent="0.15">
      <c r="A8" s="255"/>
      <c r="B8" s="255"/>
      <c r="C8" s="256"/>
      <c r="D8" s="308"/>
      <c r="E8" s="158" t="s">
        <v>262</v>
      </c>
      <c r="F8" s="306"/>
      <c r="G8" s="306"/>
      <c r="H8" s="258"/>
      <c r="I8" s="306"/>
      <c r="J8" s="306"/>
      <c r="K8" s="306"/>
      <c r="L8" s="258"/>
      <c r="M8" s="258"/>
      <c r="Y8"/>
      <c r="Z8"/>
    </row>
    <row r="9" spans="1:31" s="104" customFormat="1" ht="15" customHeight="1" x14ac:dyDescent="0.15">
      <c r="A9" s="255" t="s">
        <v>257</v>
      </c>
      <c r="B9" s="255"/>
      <c r="C9" s="256"/>
      <c r="D9" s="260">
        <v>4</v>
      </c>
      <c r="E9" s="174">
        <v>1306</v>
      </c>
      <c r="F9" s="258">
        <v>204</v>
      </c>
      <c r="G9" s="258">
        <v>186</v>
      </c>
      <c r="H9" s="258">
        <v>244</v>
      </c>
      <c r="I9" s="258">
        <v>211</v>
      </c>
      <c r="J9" s="258">
        <v>208</v>
      </c>
      <c r="K9" s="258">
        <v>246</v>
      </c>
      <c r="L9" s="258">
        <v>6</v>
      </c>
      <c r="M9" s="258">
        <v>1</v>
      </c>
      <c r="O9"/>
      <c r="P9"/>
      <c r="Q9"/>
      <c r="R9"/>
      <c r="S9"/>
      <c r="T9"/>
      <c r="U9"/>
      <c r="V9"/>
      <c r="W9"/>
      <c r="X9"/>
      <c r="Y9"/>
      <c r="Z9"/>
    </row>
    <row r="10" spans="1:31" ht="15" customHeight="1" x14ac:dyDescent="0.15">
      <c r="A10" s="255"/>
      <c r="B10" s="255"/>
      <c r="C10" s="256"/>
      <c r="D10" s="260"/>
      <c r="E10" s="155" t="s">
        <v>262</v>
      </c>
      <c r="F10" s="258"/>
      <c r="G10" s="258"/>
      <c r="H10" s="258"/>
      <c r="I10" s="258"/>
      <c r="J10" s="258"/>
      <c r="K10" s="258"/>
      <c r="L10" s="258"/>
      <c r="M10" s="258"/>
      <c r="Y10"/>
      <c r="Z10"/>
    </row>
    <row r="11" spans="1:31" ht="15" customHeight="1" x14ac:dyDescent="0.15">
      <c r="A11" s="255" t="s">
        <v>258</v>
      </c>
      <c r="B11" s="255"/>
      <c r="C11" s="256"/>
      <c r="D11" s="260">
        <v>3</v>
      </c>
      <c r="E11" s="174">
        <v>1244</v>
      </c>
      <c r="F11" s="258">
        <v>212</v>
      </c>
      <c r="G11" s="258">
        <v>213</v>
      </c>
      <c r="H11" s="258">
        <v>194</v>
      </c>
      <c r="I11" s="258">
        <v>178</v>
      </c>
      <c r="J11" s="258">
        <v>236</v>
      </c>
      <c r="K11" s="258">
        <v>205</v>
      </c>
      <c r="L11" s="258">
        <v>5</v>
      </c>
      <c r="M11" s="258">
        <v>1</v>
      </c>
      <c r="Y11"/>
      <c r="Z11"/>
    </row>
    <row r="12" spans="1:31" ht="15" customHeight="1" x14ac:dyDescent="0.15">
      <c r="A12" s="255"/>
      <c r="B12" s="255"/>
      <c r="C12" s="256"/>
      <c r="D12" s="260"/>
      <c r="E12" s="155" t="s">
        <v>263</v>
      </c>
      <c r="F12" s="258"/>
      <c r="G12" s="258"/>
      <c r="H12" s="258"/>
      <c r="I12" s="258"/>
      <c r="J12" s="258"/>
      <c r="K12" s="258"/>
      <c r="L12" s="258"/>
      <c r="M12" s="258"/>
      <c r="Y12"/>
      <c r="Z12"/>
    </row>
    <row r="13" spans="1:31" ht="15.6" customHeight="1" x14ac:dyDescent="0.15">
      <c r="A13" s="255" t="s">
        <v>259</v>
      </c>
      <c r="B13" s="255"/>
      <c r="C13" s="256"/>
      <c r="D13" s="260">
        <v>2</v>
      </c>
      <c r="E13" s="174">
        <v>1162</v>
      </c>
      <c r="F13" s="258">
        <v>203</v>
      </c>
      <c r="G13" s="258">
        <v>192</v>
      </c>
      <c r="H13" s="258">
        <v>199</v>
      </c>
      <c r="I13" s="258">
        <v>198</v>
      </c>
      <c r="J13" s="258">
        <v>192</v>
      </c>
      <c r="K13" s="258">
        <v>175</v>
      </c>
      <c r="L13" s="258">
        <v>2</v>
      </c>
      <c r="M13" s="258">
        <v>1</v>
      </c>
      <c r="Y13"/>
      <c r="Z13"/>
    </row>
    <row r="14" spans="1:31" ht="15" customHeight="1" x14ac:dyDescent="0.15">
      <c r="A14" s="255"/>
      <c r="B14" s="255"/>
      <c r="C14" s="256"/>
      <c r="D14" s="260"/>
      <c r="E14" s="155" t="s">
        <v>264</v>
      </c>
      <c r="F14" s="258"/>
      <c r="G14" s="258"/>
      <c r="H14" s="258"/>
      <c r="I14" s="258"/>
      <c r="J14" s="258"/>
      <c r="K14" s="258"/>
      <c r="L14" s="258"/>
      <c r="M14" s="258"/>
      <c r="Y14"/>
      <c r="Z14"/>
    </row>
    <row r="15" spans="1:31" ht="15" customHeight="1" x14ac:dyDescent="0.15">
      <c r="A15" s="266" t="s">
        <v>255</v>
      </c>
      <c r="B15" s="266"/>
      <c r="C15" s="292"/>
      <c r="D15" s="260">
        <v>2</v>
      </c>
      <c r="E15" s="174">
        <v>1175</v>
      </c>
      <c r="F15" s="258">
        <v>221</v>
      </c>
      <c r="G15" s="258">
        <v>192</v>
      </c>
      <c r="H15" s="258">
        <v>190</v>
      </c>
      <c r="I15" s="258">
        <v>186</v>
      </c>
      <c r="J15" s="258">
        <v>195</v>
      </c>
      <c r="K15" s="258">
        <v>188</v>
      </c>
      <c r="L15" s="258">
        <v>3</v>
      </c>
      <c r="M15" s="258" t="s">
        <v>295</v>
      </c>
      <c r="Y15"/>
      <c r="Z15"/>
      <c r="AB15" s="54"/>
      <c r="AC15" s="54"/>
      <c r="AD15" s="54"/>
      <c r="AE15" s="54"/>
    </row>
    <row r="16" spans="1:31" ht="15" customHeight="1" x14ac:dyDescent="0.15">
      <c r="A16" s="293"/>
      <c r="B16" s="293"/>
      <c r="C16" s="294"/>
      <c r="D16" s="274"/>
      <c r="E16" s="147" t="s">
        <v>322</v>
      </c>
      <c r="F16" s="291"/>
      <c r="G16" s="291"/>
      <c r="H16" s="291"/>
      <c r="I16" s="291"/>
      <c r="J16" s="291"/>
      <c r="K16" s="291"/>
      <c r="L16" s="291"/>
      <c r="M16" s="291"/>
      <c r="Y16"/>
      <c r="Z16"/>
      <c r="AB16" s="54"/>
      <c r="AC16" s="54"/>
      <c r="AD16" s="54"/>
      <c r="AE16" s="54"/>
    </row>
    <row r="17" spans="1:31" ht="48" customHeight="1" x14ac:dyDescent="0.15">
      <c r="A17" s="295" t="s">
        <v>253</v>
      </c>
      <c r="B17" s="164" t="s">
        <v>173</v>
      </c>
      <c r="C17" s="97" t="s">
        <v>175</v>
      </c>
      <c r="D17" s="96"/>
      <c r="E17" s="174">
        <v>617</v>
      </c>
      <c r="F17" s="200">
        <v>86</v>
      </c>
      <c r="G17" s="200">
        <v>126</v>
      </c>
      <c r="H17" s="200">
        <v>93</v>
      </c>
      <c r="I17" s="200">
        <v>107</v>
      </c>
      <c r="J17" s="200">
        <v>88</v>
      </c>
      <c r="K17" s="200">
        <v>117</v>
      </c>
      <c r="L17" s="200" t="s">
        <v>295</v>
      </c>
      <c r="M17" s="200" t="s">
        <v>295</v>
      </c>
      <c r="Y17"/>
      <c r="Z17"/>
      <c r="AB17" s="54"/>
      <c r="AC17" s="54"/>
      <c r="AD17" s="54"/>
      <c r="AE17" s="54"/>
    </row>
    <row r="18" spans="1:31" ht="48" customHeight="1" x14ac:dyDescent="0.15">
      <c r="A18" s="295"/>
      <c r="B18" s="165" t="s">
        <v>174</v>
      </c>
      <c r="C18" s="92" t="s">
        <v>175</v>
      </c>
      <c r="D18" s="72"/>
      <c r="E18" s="174">
        <v>3</v>
      </c>
      <c r="F18" s="200" t="s">
        <v>295</v>
      </c>
      <c r="G18" s="200" t="s">
        <v>295</v>
      </c>
      <c r="H18" s="200" t="s">
        <v>295</v>
      </c>
      <c r="I18" s="200" t="s">
        <v>295</v>
      </c>
      <c r="J18" s="200" t="s">
        <v>295</v>
      </c>
      <c r="K18" s="200" t="s">
        <v>295</v>
      </c>
      <c r="L18" s="200">
        <v>3</v>
      </c>
      <c r="M18" s="200" t="s">
        <v>295</v>
      </c>
      <c r="Y18"/>
      <c r="Z18"/>
      <c r="AB18" s="55"/>
      <c r="AC18" s="55"/>
      <c r="AD18" s="55"/>
      <c r="AE18" s="55"/>
    </row>
    <row r="19" spans="1:31" ht="15.75" customHeight="1" x14ac:dyDescent="0.15">
      <c r="A19" s="249"/>
      <c r="B19" s="296" t="s">
        <v>166</v>
      </c>
      <c r="C19" s="249"/>
      <c r="D19" s="55"/>
      <c r="E19" s="174">
        <v>555</v>
      </c>
      <c r="F19" s="258">
        <v>135</v>
      </c>
      <c r="G19" s="255">
        <v>66</v>
      </c>
      <c r="H19" s="255">
        <v>97</v>
      </c>
      <c r="I19" s="255">
        <v>79</v>
      </c>
      <c r="J19" s="255">
        <v>107</v>
      </c>
      <c r="K19" s="255">
        <v>71</v>
      </c>
      <c r="L19" s="255" t="s">
        <v>295</v>
      </c>
      <c r="M19" s="255" t="s">
        <v>295</v>
      </c>
      <c r="Y19"/>
      <c r="Z19"/>
    </row>
    <row r="20" spans="1:31" ht="15.75" customHeight="1" x14ac:dyDescent="0.15">
      <c r="A20" s="250"/>
      <c r="B20" s="297"/>
      <c r="C20" s="250"/>
      <c r="D20" s="91"/>
      <c r="E20" s="210" t="s">
        <v>311</v>
      </c>
      <c r="F20" s="291"/>
      <c r="G20" s="265"/>
      <c r="H20" s="265"/>
      <c r="I20" s="265"/>
      <c r="J20" s="265"/>
      <c r="K20" s="265"/>
      <c r="L20" s="265"/>
      <c r="M20" s="265"/>
      <c r="Y20"/>
      <c r="Z20"/>
    </row>
    <row r="21" spans="1:31" x14ac:dyDescent="0.15">
      <c r="A21" s="5" t="s">
        <v>20</v>
      </c>
      <c r="B21" s="5"/>
      <c r="C21" s="5"/>
      <c r="D21" s="5"/>
      <c r="E21" s="27"/>
      <c r="F21" s="27"/>
      <c r="G21" s="27"/>
      <c r="H21" s="27"/>
      <c r="I21" s="27"/>
      <c r="J21" s="27"/>
      <c r="K21" s="27"/>
      <c r="L21" s="27"/>
      <c r="M21" s="27"/>
      <c r="Y21"/>
      <c r="Z21"/>
    </row>
    <row r="22" spans="1:31" x14ac:dyDescent="0.15">
      <c r="A22" s="5" t="s">
        <v>167</v>
      </c>
      <c r="B22" s="5"/>
      <c r="C22" s="5"/>
      <c r="D22" s="5"/>
      <c r="E22" s="27"/>
      <c r="F22" s="27"/>
      <c r="G22" s="27"/>
      <c r="H22" s="27"/>
      <c r="I22" s="27"/>
      <c r="J22" s="27"/>
      <c r="K22" s="27"/>
      <c r="L22" s="27"/>
      <c r="M22" s="27"/>
      <c r="Y22"/>
      <c r="Z22"/>
    </row>
    <row r="23" spans="1:31" x14ac:dyDescent="0.15">
      <c r="Y23"/>
      <c r="Z23"/>
    </row>
    <row r="24" spans="1:31" s="104" customFormat="1" x14ac:dyDescent="0.1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O24"/>
      <c r="P24"/>
      <c r="Q24"/>
      <c r="R24"/>
      <c r="S24"/>
      <c r="T24"/>
      <c r="U24"/>
      <c r="V24"/>
      <c r="W24"/>
      <c r="X24"/>
      <c r="Y24"/>
      <c r="Z24"/>
    </row>
    <row r="25" spans="1:31" x14ac:dyDescent="0.15">
      <c r="E25" s="48" t="s">
        <v>54</v>
      </c>
      <c r="Y25"/>
      <c r="Z25"/>
    </row>
    <row r="26" spans="1:31" ht="17.25" x14ac:dyDescent="0.15">
      <c r="A26" s="29" t="s">
        <v>224</v>
      </c>
      <c r="B26" s="29"/>
      <c r="Y26"/>
      <c r="Z26"/>
    </row>
    <row r="27" spans="1:31" ht="13.5" customHeight="1" x14ac:dyDescent="0.15">
      <c r="A27" s="29"/>
      <c r="B27" s="29"/>
      <c r="Y27"/>
      <c r="Z27"/>
    </row>
    <row r="28" spans="1:31" x14ac:dyDescent="0.15">
      <c r="A28" s="300" t="s">
        <v>82</v>
      </c>
      <c r="B28" s="300"/>
      <c r="C28" s="300"/>
      <c r="D28" s="5"/>
      <c r="E28" s="5"/>
      <c r="F28" s="5"/>
      <c r="G28" s="5"/>
      <c r="H28" s="5"/>
      <c r="I28" s="5"/>
      <c r="J28" s="5"/>
      <c r="K28" s="265" t="s">
        <v>108</v>
      </c>
      <c r="L28" s="265"/>
      <c r="M28" s="265"/>
      <c r="Y28"/>
      <c r="Z28"/>
    </row>
    <row r="29" spans="1:31" ht="24.95" customHeight="1" x14ac:dyDescent="0.15">
      <c r="A29" s="264" t="s">
        <v>22</v>
      </c>
      <c r="B29" s="264"/>
      <c r="C29" s="251"/>
      <c r="D29" s="304" t="s">
        <v>83</v>
      </c>
      <c r="E29" s="283"/>
      <c r="F29" s="252" t="s">
        <v>110</v>
      </c>
      <c r="G29" s="288"/>
      <c r="H29" s="298" t="s">
        <v>109</v>
      </c>
      <c r="I29" s="299"/>
      <c r="J29" s="252" t="s">
        <v>23</v>
      </c>
      <c r="K29" s="288"/>
      <c r="L29" s="252" t="s">
        <v>27</v>
      </c>
      <c r="M29" s="288"/>
      <c r="Y29"/>
      <c r="Z29"/>
    </row>
    <row r="30" spans="1:31" ht="24.95" customHeight="1" x14ac:dyDescent="0.15">
      <c r="A30" s="264"/>
      <c r="B30" s="264"/>
      <c r="C30" s="251"/>
      <c r="D30" s="297"/>
      <c r="E30" s="250"/>
      <c r="F30" s="171" t="s">
        <v>57</v>
      </c>
      <c r="G30" s="171" t="s">
        <v>58</v>
      </c>
      <c r="H30" s="171" t="s">
        <v>57</v>
      </c>
      <c r="I30" s="171" t="s">
        <v>58</v>
      </c>
      <c r="J30" s="171" t="s">
        <v>57</v>
      </c>
      <c r="K30" s="171" t="s">
        <v>58</v>
      </c>
      <c r="L30" s="171" t="s">
        <v>57</v>
      </c>
      <c r="M30" s="171" t="s">
        <v>58</v>
      </c>
      <c r="Y30"/>
      <c r="Z30"/>
    </row>
    <row r="31" spans="1:31" ht="30" customHeight="1" x14ac:dyDescent="0.15">
      <c r="A31" s="255" t="s">
        <v>256</v>
      </c>
      <c r="B31" s="255"/>
      <c r="C31" s="256"/>
      <c r="D31" s="259">
        <v>494</v>
      </c>
      <c r="E31" s="253"/>
      <c r="F31" s="173">
        <v>163</v>
      </c>
      <c r="G31" s="56">
        <v>32.995951417004051</v>
      </c>
      <c r="H31" s="173">
        <v>162</v>
      </c>
      <c r="I31" s="56">
        <v>32.793522267206477</v>
      </c>
      <c r="J31" s="173">
        <v>148</v>
      </c>
      <c r="K31" s="56">
        <v>29.959514170040485</v>
      </c>
      <c r="L31" s="173">
        <v>21</v>
      </c>
      <c r="M31" s="56">
        <v>4.2510121457489873</v>
      </c>
      <c r="N31" s="57"/>
      <c r="Y31"/>
      <c r="Z31"/>
    </row>
    <row r="32" spans="1:31" ht="30" customHeight="1" x14ac:dyDescent="0.15">
      <c r="A32" s="255" t="s">
        <v>257</v>
      </c>
      <c r="B32" s="255"/>
      <c r="C32" s="256"/>
      <c r="D32" s="260">
        <v>420</v>
      </c>
      <c r="E32" s="255"/>
      <c r="F32" s="173">
        <v>144</v>
      </c>
      <c r="G32" s="56">
        <v>34.285714285714285</v>
      </c>
      <c r="H32" s="173">
        <v>122</v>
      </c>
      <c r="I32" s="56">
        <v>29.047619047619051</v>
      </c>
      <c r="J32" s="173">
        <v>135</v>
      </c>
      <c r="K32" s="56">
        <v>32.142857142857146</v>
      </c>
      <c r="L32" s="173">
        <v>19</v>
      </c>
      <c r="M32" s="56">
        <v>4.5238095238095237</v>
      </c>
      <c r="N32" s="57"/>
      <c r="Y32"/>
      <c r="Z32"/>
    </row>
    <row r="33" spans="1:26" ht="30" customHeight="1" x14ac:dyDescent="0.15">
      <c r="A33" s="255" t="s">
        <v>258</v>
      </c>
      <c r="B33" s="255"/>
      <c r="C33" s="256"/>
      <c r="D33" s="260">
        <v>453</v>
      </c>
      <c r="E33" s="255"/>
      <c r="F33" s="173">
        <v>166</v>
      </c>
      <c r="G33" s="56">
        <v>36.644591611479029</v>
      </c>
      <c r="H33" s="173">
        <v>146</v>
      </c>
      <c r="I33" s="56">
        <v>32.229580573951431</v>
      </c>
      <c r="J33" s="173">
        <v>121</v>
      </c>
      <c r="K33" s="56">
        <v>26.710816777041941</v>
      </c>
      <c r="L33" s="173">
        <v>20</v>
      </c>
      <c r="M33" s="56">
        <v>4.4150110375275942</v>
      </c>
      <c r="N33" s="57"/>
      <c r="Y33"/>
      <c r="Z33"/>
    </row>
    <row r="34" spans="1:26" ht="30" customHeight="1" x14ac:dyDescent="0.15">
      <c r="A34" s="255" t="s">
        <v>259</v>
      </c>
      <c r="B34" s="255"/>
      <c r="C34" s="256"/>
      <c r="D34" s="260">
        <v>443</v>
      </c>
      <c r="E34" s="255"/>
      <c r="F34" s="173">
        <v>174</v>
      </c>
      <c r="G34" s="56">
        <v>39.277652370203157</v>
      </c>
      <c r="H34" s="173">
        <v>138</v>
      </c>
      <c r="I34" s="56">
        <v>31.15124153498871</v>
      </c>
      <c r="J34" s="173">
        <v>118</v>
      </c>
      <c r="K34" s="56">
        <v>26.636568848758461</v>
      </c>
      <c r="L34" s="173">
        <v>13</v>
      </c>
      <c r="M34" s="56">
        <v>2.9345372460496613</v>
      </c>
      <c r="N34" s="57"/>
    </row>
    <row r="35" spans="1:26" ht="30" customHeight="1" x14ac:dyDescent="0.15">
      <c r="A35" s="293" t="s">
        <v>255</v>
      </c>
      <c r="B35" s="293"/>
      <c r="C35" s="267"/>
      <c r="D35" s="274">
        <v>363</v>
      </c>
      <c r="E35" s="265"/>
      <c r="F35" s="178">
        <v>154</v>
      </c>
      <c r="G35" s="56">
        <v>42.424242424242422</v>
      </c>
      <c r="H35" s="178">
        <v>89</v>
      </c>
      <c r="I35" s="56">
        <v>24.517906336088156</v>
      </c>
      <c r="J35" s="178">
        <v>111</v>
      </c>
      <c r="K35" s="56">
        <v>30.578512396694212</v>
      </c>
      <c r="L35" s="178">
        <v>9</v>
      </c>
      <c r="M35" s="56">
        <v>2.4793388429752068</v>
      </c>
      <c r="N35" s="57"/>
    </row>
    <row r="36" spans="1:26" x14ac:dyDescent="0.15">
      <c r="A36" s="303" t="s">
        <v>20</v>
      </c>
      <c r="B36" s="303"/>
      <c r="C36" s="303"/>
      <c r="D36" s="303"/>
      <c r="E36" s="5"/>
      <c r="F36" s="5"/>
      <c r="G36" s="15"/>
      <c r="H36" s="5"/>
      <c r="I36" s="15"/>
      <c r="J36" s="5"/>
      <c r="K36" s="15"/>
      <c r="L36" s="5"/>
      <c r="M36" s="15"/>
    </row>
    <row r="37" spans="1:26" x14ac:dyDescent="0.15">
      <c r="A37" s="5" t="s">
        <v>116</v>
      </c>
      <c r="B37" s="5"/>
      <c r="C37" s="5"/>
      <c r="D37" s="5"/>
      <c r="E37" s="5"/>
      <c r="F37" s="5"/>
      <c r="G37" s="5"/>
      <c r="H37" s="5"/>
      <c r="I37" s="183"/>
      <c r="J37" s="5"/>
      <c r="K37" s="183"/>
      <c r="L37" s="5"/>
      <c r="M37" s="5"/>
    </row>
    <row r="38" spans="1:26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</sheetData>
  <mergeCells count="89">
    <mergeCell ref="J7:J8"/>
    <mergeCell ref="K7:K8"/>
    <mergeCell ref="L7:L8"/>
    <mergeCell ref="M7:M8"/>
    <mergeCell ref="D7:D8"/>
    <mergeCell ref="F7:F8"/>
    <mergeCell ref="G7:G8"/>
    <mergeCell ref="H7:H8"/>
    <mergeCell ref="I7:I8"/>
    <mergeCell ref="J9:J10"/>
    <mergeCell ref="K9:K10"/>
    <mergeCell ref="L9:L10"/>
    <mergeCell ref="M9:M10"/>
    <mergeCell ref="D9:D10"/>
    <mergeCell ref="F9:F10"/>
    <mergeCell ref="G9:G10"/>
    <mergeCell ref="H9:H10"/>
    <mergeCell ref="I9:I10"/>
    <mergeCell ref="J13:J14"/>
    <mergeCell ref="K13:K14"/>
    <mergeCell ref="L13:L14"/>
    <mergeCell ref="M13:M14"/>
    <mergeCell ref="D13:D14"/>
    <mergeCell ref="F13:F14"/>
    <mergeCell ref="G13:G14"/>
    <mergeCell ref="H13:H14"/>
    <mergeCell ref="I13:I14"/>
    <mergeCell ref="M19:M20"/>
    <mergeCell ref="L19:L20"/>
    <mergeCell ref="A36:D36"/>
    <mergeCell ref="D29:E30"/>
    <mergeCell ref="D35:E35"/>
    <mergeCell ref="D31:E31"/>
    <mergeCell ref="D32:E32"/>
    <mergeCell ref="D33:E33"/>
    <mergeCell ref="A29:C30"/>
    <mergeCell ref="D34:E34"/>
    <mergeCell ref="A35:C35"/>
    <mergeCell ref="A31:C31"/>
    <mergeCell ref="A32:C32"/>
    <mergeCell ref="A33:C33"/>
    <mergeCell ref="A34:C34"/>
    <mergeCell ref="F29:G29"/>
    <mergeCell ref="A3:C3"/>
    <mergeCell ref="A28:C28"/>
    <mergeCell ref="A4:C6"/>
    <mergeCell ref="A13:C14"/>
    <mergeCell ref="A11:C12"/>
    <mergeCell ref="A9:C10"/>
    <mergeCell ref="A7:C8"/>
    <mergeCell ref="H29:I29"/>
    <mergeCell ref="K3:M3"/>
    <mergeCell ref="D4:D6"/>
    <mergeCell ref="E4:M4"/>
    <mergeCell ref="E5:E6"/>
    <mergeCell ref="F5:G5"/>
    <mergeCell ref="H5:I5"/>
    <mergeCell ref="J5:K5"/>
    <mergeCell ref="L5:M5"/>
    <mergeCell ref="K28:M28"/>
    <mergeCell ref="J29:K29"/>
    <mergeCell ref="L29:M29"/>
    <mergeCell ref="K19:K20"/>
    <mergeCell ref="J19:J20"/>
    <mergeCell ref="I19:I20"/>
    <mergeCell ref="H19:H20"/>
    <mergeCell ref="G19:G20"/>
    <mergeCell ref="F19:F20"/>
    <mergeCell ref="A15:C16"/>
    <mergeCell ref="H15:H16"/>
    <mergeCell ref="G15:G16"/>
    <mergeCell ref="F15:F16"/>
    <mergeCell ref="D15:D16"/>
    <mergeCell ref="A17:A20"/>
    <mergeCell ref="B19:C20"/>
    <mergeCell ref="M15:M16"/>
    <mergeCell ref="L15:L16"/>
    <mergeCell ref="K15:K16"/>
    <mergeCell ref="J15:J16"/>
    <mergeCell ref="I15:I16"/>
    <mergeCell ref="J11:J12"/>
    <mergeCell ref="K11:K12"/>
    <mergeCell ref="L11:L12"/>
    <mergeCell ref="M11:M12"/>
    <mergeCell ref="D11:D12"/>
    <mergeCell ref="F11:F12"/>
    <mergeCell ref="G11:G12"/>
    <mergeCell ref="H11:H12"/>
    <mergeCell ref="I11:I12"/>
  </mergeCells>
  <phoneticPr fontId="7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4"/>
  <sheetViews>
    <sheetView zoomScaleNormal="100" zoomScaleSheetLayoutView="100" workbookViewId="0">
      <selection activeCell="U1" sqref="U1"/>
    </sheetView>
  </sheetViews>
  <sheetFormatPr defaultRowHeight="13.5" x14ac:dyDescent="0.15"/>
  <cols>
    <col min="1" max="1" width="11.375" style="25" customWidth="1"/>
    <col min="2" max="21" width="3.625" style="25" customWidth="1"/>
    <col min="22" max="22" width="2.25" customWidth="1"/>
  </cols>
  <sheetData>
    <row r="1" spans="1:21" ht="17.25" x14ac:dyDescent="0.15">
      <c r="A1" s="29" t="s">
        <v>225</v>
      </c>
    </row>
    <row r="3" spans="1:21" x14ac:dyDescent="0.15">
      <c r="A3" s="300" t="s">
        <v>103</v>
      </c>
      <c r="B3" s="300"/>
      <c r="C3" s="182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30" customHeight="1" x14ac:dyDescent="0.15">
      <c r="A4" s="264" t="s">
        <v>59</v>
      </c>
      <c r="B4" s="252" t="s">
        <v>256</v>
      </c>
      <c r="C4" s="288"/>
      <c r="D4" s="288"/>
      <c r="E4" s="264"/>
      <c r="F4" s="252" t="s">
        <v>265</v>
      </c>
      <c r="G4" s="288"/>
      <c r="H4" s="288"/>
      <c r="I4" s="264"/>
      <c r="J4" s="252" t="s">
        <v>266</v>
      </c>
      <c r="K4" s="313"/>
      <c r="L4" s="313"/>
      <c r="M4" s="313"/>
      <c r="N4" s="252" t="s">
        <v>267</v>
      </c>
      <c r="O4" s="313"/>
      <c r="P4" s="313"/>
      <c r="Q4" s="313"/>
      <c r="R4" s="310" t="s">
        <v>268</v>
      </c>
      <c r="S4" s="313"/>
      <c r="T4" s="313"/>
      <c r="U4" s="313"/>
    </row>
    <row r="5" spans="1:21" ht="36.75" customHeight="1" x14ac:dyDescent="0.15">
      <c r="A5" s="264"/>
      <c r="B5" s="252" t="s">
        <v>117</v>
      </c>
      <c r="C5" s="264"/>
      <c r="D5" s="310" t="s">
        <v>118</v>
      </c>
      <c r="E5" s="295"/>
      <c r="F5" s="252" t="s">
        <v>117</v>
      </c>
      <c r="G5" s="264"/>
      <c r="H5" s="310" t="s">
        <v>118</v>
      </c>
      <c r="I5" s="295"/>
      <c r="J5" s="252" t="s">
        <v>117</v>
      </c>
      <c r="K5" s="264"/>
      <c r="L5" s="310" t="s">
        <v>118</v>
      </c>
      <c r="M5" s="295"/>
      <c r="N5" s="251" t="s">
        <v>117</v>
      </c>
      <c r="O5" s="251"/>
      <c r="P5" s="314" t="s">
        <v>118</v>
      </c>
      <c r="Q5" s="252"/>
      <c r="R5" s="251" t="s">
        <v>117</v>
      </c>
      <c r="S5" s="251"/>
      <c r="T5" s="314" t="s">
        <v>118</v>
      </c>
      <c r="U5" s="252"/>
    </row>
    <row r="6" spans="1:21" ht="39" customHeight="1" x14ac:dyDescent="0.15">
      <c r="A6" s="71" t="s">
        <v>137</v>
      </c>
      <c r="B6" s="311">
        <f>SUM(B7:C11)</f>
        <v>273</v>
      </c>
      <c r="C6" s="312"/>
      <c r="D6" s="312">
        <f>SUM(D7:E11)</f>
        <v>8606</v>
      </c>
      <c r="E6" s="312"/>
      <c r="F6" s="312">
        <f>SUM(F7:G11)</f>
        <v>379</v>
      </c>
      <c r="G6" s="312"/>
      <c r="H6" s="312">
        <f>SUM(H7:I11)</f>
        <v>18895</v>
      </c>
      <c r="I6" s="312"/>
      <c r="J6" s="312">
        <f>SUM(J7:K11)</f>
        <v>520</v>
      </c>
      <c r="K6" s="312"/>
      <c r="L6" s="312">
        <f>SUM(L7:M11)</f>
        <v>29118</v>
      </c>
      <c r="M6" s="312"/>
      <c r="N6" s="312">
        <f>SUM(N7:O11)</f>
        <v>554</v>
      </c>
      <c r="O6" s="312"/>
      <c r="P6" s="312">
        <f>SUM(P7:Q11)</f>
        <v>37760</v>
      </c>
      <c r="Q6" s="312"/>
      <c r="R6" s="312">
        <f>SUM(R7:S11)</f>
        <v>596</v>
      </c>
      <c r="S6" s="312"/>
      <c r="T6" s="312">
        <f>SUM(T7:U11)</f>
        <v>42195</v>
      </c>
      <c r="U6" s="312"/>
    </row>
    <row r="7" spans="1:21" ht="24.95" customHeight="1" x14ac:dyDescent="0.15">
      <c r="A7" s="8" t="s">
        <v>134</v>
      </c>
      <c r="B7" s="315">
        <v>33</v>
      </c>
      <c r="C7" s="309"/>
      <c r="D7" s="309">
        <v>3392</v>
      </c>
      <c r="E7" s="309"/>
      <c r="F7" s="309">
        <v>57</v>
      </c>
      <c r="G7" s="309"/>
      <c r="H7" s="309">
        <v>10408</v>
      </c>
      <c r="I7" s="309"/>
      <c r="J7" s="309">
        <v>98</v>
      </c>
      <c r="K7" s="309"/>
      <c r="L7" s="309">
        <v>19542</v>
      </c>
      <c r="M7" s="309"/>
      <c r="N7" s="309">
        <v>89</v>
      </c>
      <c r="O7" s="309"/>
      <c r="P7" s="309">
        <v>23908</v>
      </c>
      <c r="Q7" s="309"/>
      <c r="R7" s="289">
        <v>94</v>
      </c>
      <c r="S7" s="289"/>
      <c r="T7" s="289">
        <v>26369</v>
      </c>
      <c r="U7" s="289"/>
    </row>
    <row r="8" spans="1:21" ht="24.95" customHeight="1" x14ac:dyDescent="0.15">
      <c r="A8" s="8" t="s">
        <v>135</v>
      </c>
      <c r="B8" s="315">
        <v>32</v>
      </c>
      <c r="C8" s="309"/>
      <c r="D8" s="309">
        <v>1060</v>
      </c>
      <c r="E8" s="309"/>
      <c r="F8" s="309">
        <v>107</v>
      </c>
      <c r="G8" s="309"/>
      <c r="H8" s="309">
        <v>4983</v>
      </c>
      <c r="I8" s="309"/>
      <c r="J8" s="309">
        <v>133</v>
      </c>
      <c r="K8" s="309"/>
      <c r="L8" s="309">
        <v>6182</v>
      </c>
      <c r="M8" s="309"/>
      <c r="N8" s="309">
        <v>158</v>
      </c>
      <c r="O8" s="309"/>
      <c r="P8" s="309">
        <v>9438</v>
      </c>
      <c r="Q8" s="309"/>
      <c r="R8" s="289">
        <v>160</v>
      </c>
      <c r="S8" s="289"/>
      <c r="T8" s="289">
        <v>12466</v>
      </c>
      <c r="U8" s="289"/>
    </row>
    <row r="9" spans="1:21" ht="24.95" customHeight="1" x14ac:dyDescent="0.15">
      <c r="A9" s="8" t="s">
        <v>168</v>
      </c>
      <c r="B9" s="315">
        <v>5</v>
      </c>
      <c r="C9" s="309"/>
      <c r="D9" s="309">
        <v>650</v>
      </c>
      <c r="E9" s="309"/>
      <c r="F9" s="309">
        <v>15</v>
      </c>
      <c r="G9" s="309"/>
      <c r="H9" s="309">
        <v>565</v>
      </c>
      <c r="I9" s="309"/>
      <c r="J9" s="309">
        <v>36</v>
      </c>
      <c r="K9" s="309"/>
      <c r="L9" s="309">
        <v>540</v>
      </c>
      <c r="M9" s="309"/>
      <c r="N9" s="309">
        <v>48</v>
      </c>
      <c r="O9" s="309"/>
      <c r="P9" s="309">
        <v>500</v>
      </c>
      <c r="Q9" s="309"/>
      <c r="R9" s="289">
        <v>56</v>
      </c>
      <c r="S9" s="289"/>
      <c r="T9" s="289">
        <v>250</v>
      </c>
      <c r="U9" s="289"/>
    </row>
    <row r="10" spans="1:21" ht="24.95" customHeight="1" x14ac:dyDescent="0.15">
      <c r="A10" s="8" t="s">
        <v>169</v>
      </c>
      <c r="B10" s="315">
        <v>199</v>
      </c>
      <c r="C10" s="309"/>
      <c r="D10" s="309">
        <v>3457</v>
      </c>
      <c r="E10" s="309"/>
      <c r="F10" s="309">
        <v>194</v>
      </c>
      <c r="G10" s="309"/>
      <c r="H10" s="309">
        <v>2919</v>
      </c>
      <c r="I10" s="309"/>
      <c r="J10" s="309">
        <v>226</v>
      </c>
      <c r="K10" s="309"/>
      <c r="L10" s="309">
        <v>2826</v>
      </c>
      <c r="M10" s="309"/>
      <c r="N10" s="309">
        <v>243</v>
      </c>
      <c r="O10" s="309"/>
      <c r="P10" s="309">
        <v>3914</v>
      </c>
      <c r="Q10" s="309"/>
      <c r="R10" s="289">
        <v>262</v>
      </c>
      <c r="S10" s="289"/>
      <c r="T10" s="289">
        <v>3066</v>
      </c>
      <c r="U10" s="289"/>
    </row>
    <row r="11" spans="1:21" ht="24.95" customHeight="1" x14ac:dyDescent="0.15">
      <c r="A11" s="9" t="s">
        <v>170</v>
      </c>
      <c r="B11" s="319">
        <v>4</v>
      </c>
      <c r="C11" s="316"/>
      <c r="D11" s="316">
        <v>47</v>
      </c>
      <c r="E11" s="316"/>
      <c r="F11" s="316">
        <v>6</v>
      </c>
      <c r="G11" s="316"/>
      <c r="H11" s="316">
        <v>20</v>
      </c>
      <c r="I11" s="316"/>
      <c r="J11" s="316">
        <v>27</v>
      </c>
      <c r="K11" s="316"/>
      <c r="L11" s="316">
        <v>28</v>
      </c>
      <c r="M11" s="316"/>
      <c r="N11" s="316">
        <v>16</v>
      </c>
      <c r="O11" s="316"/>
      <c r="P11" s="290" t="s">
        <v>249</v>
      </c>
      <c r="Q11" s="290"/>
      <c r="R11" s="290">
        <v>24</v>
      </c>
      <c r="S11" s="290"/>
      <c r="T11" s="290">
        <v>44</v>
      </c>
      <c r="U11" s="290"/>
    </row>
    <row r="12" spans="1:21" x14ac:dyDescent="0.15">
      <c r="A12" s="5" t="s">
        <v>60</v>
      </c>
      <c r="B12" s="31"/>
      <c r="C12" s="31"/>
      <c r="D12" s="31"/>
      <c r="E12" s="37"/>
      <c r="F12" s="37"/>
      <c r="G12" s="31"/>
      <c r="H12" s="318"/>
      <c r="I12" s="275"/>
      <c r="J12" s="31"/>
      <c r="K12" s="31"/>
      <c r="L12" s="318"/>
      <c r="M12" s="275"/>
      <c r="N12" s="31"/>
      <c r="O12" s="31"/>
      <c r="P12" s="318"/>
      <c r="Q12" s="275"/>
      <c r="R12" s="31"/>
      <c r="S12" s="31"/>
      <c r="T12" s="318"/>
      <c r="U12" s="275"/>
    </row>
    <row r="13" spans="1:2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7" spans="1:21" ht="17.25" x14ac:dyDescent="0.15">
      <c r="A17" s="29" t="s">
        <v>226</v>
      </c>
    </row>
    <row r="18" spans="1:21" ht="13.5" customHeight="1" x14ac:dyDescent="0.15">
      <c r="A18" s="29"/>
    </row>
    <row r="19" spans="1:21" ht="15" customHeight="1" x14ac:dyDescent="0.15">
      <c r="A19" s="263" t="s">
        <v>133</v>
      </c>
      <c r="B19" s="263"/>
      <c r="C19" s="26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265" t="s">
        <v>269</v>
      </c>
      <c r="Q19" s="265"/>
      <c r="R19" s="265"/>
      <c r="S19" s="265"/>
      <c r="T19" s="265"/>
      <c r="U19" s="265"/>
    </row>
    <row r="20" spans="1:21" ht="20.100000000000001" customHeight="1" x14ac:dyDescent="0.15">
      <c r="A20" s="264" t="s">
        <v>84</v>
      </c>
      <c r="B20" s="251" t="s">
        <v>134</v>
      </c>
      <c r="C20" s="251"/>
      <c r="D20" s="251"/>
      <c r="E20" s="251"/>
      <c r="F20" s="251"/>
      <c r="G20" s="251"/>
      <c r="H20" s="251"/>
      <c r="I20" s="251"/>
      <c r="J20" s="251"/>
      <c r="K20" s="251"/>
      <c r="L20" s="251" t="s">
        <v>135</v>
      </c>
      <c r="M20" s="251"/>
      <c r="N20" s="251"/>
      <c r="O20" s="251"/>
      <c r="P20" s="251"/>
      <c r="Q20" s="251"/>
      <c r="R20" s="251"/>
      <c r="S20" s="251"/>
      <c r="T20" s="251"/>
      <c r="U20" s="252"/>
    </row>
    <row r="21" spans="1:21" ht="20.100000000000001" customHeight="1" x14ac:dyDescent="0.15">
      <c r="A21" s="264"/>
      <c r="B21" s="251" t="s">
        <v>101</v>
      </c>
      <c r="C21" s="251"/>
      <c r="D21" s="251"/>
      <c r="E21" s="251" t="s">
        <v>136</v>
      </c>
      <c r="F21" s="251"/>
      <c r="G21" s="251" t="s">
        <v>102</v>
      </c>
      <c r="H21" s="251"/>
      <c r="I21" s="251"/>
      <c r="J21" s="251" t="s">
        <v>136</v>
      </c>
      <c r="K21" s="251"/>
      <c r="L21" s="251" t="s">
        <v>101</v>
      </c>
      <c r="M21" s="251"/>
      <c r="N21" s="251"/>
      <c r="O21" s="251" t="s">
        <v>136</v>
      </c>
      <c r="P21" s="251"/>
      <c r="Q21" s="251" t="s">
        <v>102</v>
      </c>
      <c r="R21" s="251"/>
      <c r="S21" s="251"/>
      <c r="T21" s="251" t="s">
        <v>136</v>
      </c>
      <c r="U21" s="252"/>
    </row>
    <row r="22" spans="1:21" ht="21.95" customHeight="1" x14ac:dyDescent="0.15">
      <c r="A22" s="271" t="s">
        <v>137</v>
      </c>
      <c r="B22" s="255">
        <f>SUM(B24:D31)</f>
        <v>56</v>
      </c>
      <c r="C22" s="255"/>
      <c r="D22" s="255"/>
      <c r="E22" s="317">
        <f>SUM(E24:F31)</f>
        <v>100</v>
      </c>
      <c r="F22" s="284"/>
      <c r="G22" s="289">
        <f>SUM(G24:I31)</f>
        <v>26369</v>
      </c>
      <c r="H22" s="289"/>
      <c r="I22" s="289"/>
      <c r="J22" s="317">
        <f>SUM(J24:K31)</f>
        <v>100</v>
      </c>
      <c r="K22" s="284"/>
      <c r="L22" s="255">
        <f>SUM(L24:N31)</f>
        <v>115</v>
      </c>
      <c r="M22" s="255"/>
      <c r="N22" s="255"/>
      <c r="O22" s="317">
        <f>SUM(O24:P31)</f>
        <v>100</v>
      </c>
      <c r="P22" s="284"/>
      <c r="Q22" s="289">
        <f>SUM(Q24:S31)</f>
        <v>12466</v>
      </c>
      <c r="R22" s="289"/>
      <c r="S22" s="289"/>
      <c r="T22" s="320">
        <f>SUM(T24:U31)</f>
        <v>100</v>
      </c>
      <c r="U22" s="287"/>
    </row>
    <row r="23" spans="1:21" ht="21.95" customHeight="1" x14ac:dyDescent="0.15">
      <c r="A23" s="302"/>
      <c r="B23" s="255"/>
      <c r="C23" s="255"/>
      <c r="D23" s="255"/>
      <c r="E23" s="284"/>
      <c r="F23" s="284"/>
      <c r="G23" s="289"/>
      <c r="H23" s="289"/>
      <c r="I23" s="289"/>
      <c r="J23" s="284"/>
      <c r="K23" s="284"/>
      <c r="L23" s="255"/>
      <c r="M23" s="255"/>
      <c r="N23" s="255"/>
      <c r="O23" s="284"/>
      <c r="P23" s="284"/>
      <c r="Q23" s="289"/>
      <c r="R23" s="289"/>
      <c r="S23" s="289"/>
      <c r="T23" s="284"/>
      <c r="U23" s="284"/>
    </row>
    <row r="24" spans="1:21" ht="24.95" customHeight="1" x14ac:dyDescent="0.15">
      <c r="A24" s="8" t="s">
        <v>138</v>
      </c>
      <c r="B24" s="260">
        <v>18</v>
      </c>
      <c r="C24" s="255"/>
      <c r="D24" s="255"/>
      <c r="E24" s="317">
        <v>32.1</v>
      </c>
      <c r="F24" s="317"/>
      <c r="G24" s="289">
        <v>8140</v>
      </c>
      <c r="H24" s="289"/>
      <c r="I24" s="289"/>
      <c r="J24" s="317">
        <v>30.8</v>
      </c>
      <c r="K24" s="317"/>
      <c r="L24" s="255">
        <v>74</v>
      </c>
      <c r="M24" s="255"/>
      <c r="N24" s="255"/>
      <c r="O24" s="284">
        <v>64.400000000000006</v>
      </c>
      <c r="P24" s="284"/>
      <c r="Q24" s="289">
        <v>3962</v>
      </c>
      <c r="R24" s="289"/>
      <c r="S24" s="289"/>
      <c r="T24" s="284">
        <v>31.8</v>
      </c>
      <c r="U24" s="284"/>
    </row>
    <row r="25" spans="1:21" ht="24.95" customHeight="1" x14ac:dyDescent="0.15">
      <c r="A25" s="8" t="s">
        <v>139</v>
      </c>
      <c r="B25" s="260">
        <v>5</v>
      </c>
      <c r="C25" s="255"/>
      <c r="D25" s="255"/>
      <c r="E25" s="317">
        <v>9</v>
      </c>
      <c r="F25" s="317"/>
      <c r="G25" s="289">
        <v>2484</v>
      </c>
      <c r="H25" s="289"/>
      <c r="I25" s="289"/>
      <c r="J25" s="317">
        <v>9.4</v>
      </c>
      <c r="K25" s="317"/>
      <c r="L25" s="255" t="s">
        <v>295</v>
      </c>
      <c r="M25" s="255"/>
      <c r="N25" s="255"/>
      <c r="O25" s="284" t="s">
        <v>295</v>
      </c>
      <c r="P25" s="284"/>
      <c r="Q25" s="289" t="s">
        <v>295</v>
      </c>
      <c r="R25" s="289"/>
      <c r="S25" s="289"/>
      <c r="T25" s="284" t="s">
        <v>295</v>
      </c>
      <c r="U25" s="284"/>
    </row>
    <row r="26" spans="1:21" ht="24.95" customHeight="1" x14ac:dyDescent="0.15">
      <c r="A26" s="8" t="s">
        <v>140</v>
      </c>
      <c r="B26" s="260" t="s">
        <v>295</v>
      </c>
      <c r="C26" s="255"/>
      <c r="D26" s="255"/>
      <c r="E26" s="317" t="s">
        <v>295</v>
      </c>
      <c r="F26" s="317"/>
      <c r="G26" s="289" t="s">
        <v>295</v>
      </c>
      <c r="H26" s="289"/>
      <c r="I26" s="289"/>
      <c r="J26" s="317" t="s">
        <v>295</v>
      </c>
      <c r="K26" s="317"/>
      <c r="L26" s="255">
        <v>1</v>
      </c>
      <c r="M26" s="255"/>
      <c r="N26" s="255"/>
      <c r="O26" s="284">
        <v>0.9</v>
      </c>
      <c r="P26" s="284"/>
      <c r="Q26" s="289">
        <v>300</v>
      </c>
      <c r="R26" s="289"/>
      <c r="S26" s="289"/>
      <c r="T26" s="284">
        <v>2.4</v>
      </c>
      <c r="U26" s="284"/>
    </row>
    <row r="27" spans="1:21" ht="24.95" customHeight="1" x14ac:dyDescent="0.15">
      <c r="A27" s="8" t="s">
        <v>141</v>
      </c>
      <c r="B27" s="260">
        <v>7</v>
      </c>
      <c r="C27" s="255"/>
      <c r="D27" s="255"/>
      <c r="E27" s="317">
        <v>12.5</v>
      </c>
      <c r="F27" s="317"/>
      <c r="G27" s="289">
        <v>3795</v>
      </c>
      <c r="H27" s="289"/>
      <c r="I27" s="289"/>
      <c r="J27" s="317">
        <v>14.4</v>
      </c>
      <c r="K27" s="317"/>
      <c r="L27" s="255">
        <v>2</v>
      </c>
      <c r="M27" s="255"/>
      <c r="N27" s="255"/>
      <c r="O27" s="284">
        <v>1.7</v>
      </c>
      <c r="P27" s="284"/>
      <c r="Q27" s="289">
        <v>500</v>
      </c>
      <c r="R27" s="289"/>
      <c r="S27" s="289"/>
      <c r="T27" s="284">
        <v>4</v>
      </c>
      <c r="U27" s="284"/>
    </row>
    <row r="28" spans="1:21" ht="24.95" customHeight="1" x14ac:dyDescent="0.15">
      <c r="A28" s="8" t="s">
        <v>142</v>
      </c>
      <c r="B28" s="260">
        <v>6</v>
      </c>
      <c r="C28" s="255"/>
      <c r="D28" s="255"/>
      <c r="E28" s="317">
        <v>10.7</v>
      </c>
      <c r="F28" s="317"/>
      <c r="G28" s="289">
        <v>2050</v>
      </c>
      <c r="H28" s="289"/>
      <c r="I28" s="289"/>
      <c r="J28" s="317">
        <v>7.8</v>
      </c>
      <c r="K28" s="317"/>
      <c r="L28" s="255">
        <v>7</v>
      </c>
      <c r="M28" s="255"/>
      <c r="N28" s="255"/>
      <c r="O28" s="284">
        <v>6.1</v>
      </c>
      <c r="P28" s="284"/>
      <c r="Q28" s="289">
        <v>1593</v>
      </c>
      <c r="R28" s="289"/>
      <c r="S28" s="289"/>
      <c r="T28" s="284">
        <v>12.8</v>
      </c>
      <c r="U28" s="284"/>
    </row>
    <row r="29" spans="1:21" ht="24.95" customHeight="1" x14ac:dyDescent="0.15">
      <c r="A29" s="8" t="s">
        <v>143</v>
      </c>
      <c r="B29" s="260" t="s">
        <v>295</v>
      </c>
      <c r="C29" s="255"/>
      <c r="D29" s="255"/>
      <c r="E29" s="317" t="s">
        <v>295</v>
      </c>
      <c r="F29" s="317"/>
      <c r="G29" s="255" t="s">
        <v>295</v>
      </c>
      <c r="H29" s="255"/>
      <c r="I29" s="255"/>
      <c r="J29" s="317" t="s">
        <v>295</v>
      </c>
      <c r="K29" s="317"/>
      <c r="L29" s="255">
        <v>6</v>
      </c>
      <c r="M29" s="255"/>
      <c r="N29" s="255"/>
      <c r="O29" s="284">
        <v>5.2</v>
      </c>
      <c r="P29" s="284"/>
      <c r="Q29" s="289">
        <v>1591</v>
      </c>
      <c r="R29" s="289"/>
      <c r="S29" s="289"/>
      <c r="T29" s="284">
        <v>12.8</v>
      </c>
      <c r="U29" s="284"/>
    </row>
    <row r="30" spans="1:21" ht="24.95" customHeight="1" x14ac:dyDescent="0.15">
      <c r="A30" s="8" t="s">
        <v>144</v>
      </c>
      <c r="B30" s="322">
        <v>8</v>
      </c>
      <c r="C30" s="255"/>
      <c r="D30" s="255"/>
      <c r="E30" s="317">
        <v>14.3</v>
      </c>
      <c r="F30" s="317"/>
      <c r="G30" s="289">
        <v>3790</v>
      </c>
      <c r="H30" s="289"/>
      <c r="I30" s="289"/>
      <c r="J30" s="317">
        <v>14.4</v>
      </c>
      <c r="K30" s="317"/>
      <c r="L30" s="255">
        <v>3</v>
      </c>
      <c r="M30" s="255"/>
      <c r="N30" s="255"/>
      <c r="O30" s="284">
        <v>2.6</v>
      </c>
      <c r="P30" s="284"/>
      <c r="Q30" s="289">
        <v>550</v>
      </c>
      <c r="R30" s="289"/>
      <c r="S30" s="289"/>
      <c r="T30" s="284">
        <v>4.4000000000000004</v>
      </c>
      <c r="U30" s="284"/>
    </row>
    <row r="31" spans="1:21" ht="24.95" customHeight="1" x14ac:dyDescent="0.15">
      <c r="A31" s="9" t="s">
        <v>88</v>
      </c>
      <c r="B31" s="274">
        <v>12</v>
      </c>
      <c r="C31" s="265"/>
      <c r="D31" s="265"/>
      <c r="E31" s="321">
        <v>21.4</v>
      </c>
      <c r="F31" s="321"/>
      <c r="G31" s="290">
        <v>6110</v>
      </c>
      <c r="H31" s="290"/>
      <c r="I31" s="290"/>
      <c r="J31" s="321">
        <v>23.2</v>
      </c>
      <c r="K31" s="321"/>
      <c r="L31" s="265">
        <v>22</v>
      </c>
      <c r="M31" s="265"/>
      <c r="N31" s="265"/>
      <c r="O31" s="285">
        <v>19.100000000000001</v>
      </c>
      <c r="P31" s="285"/>
      <c r="Q31" s="290">
        <v>3970</v>
      </c>
      <c r="R31" s="290"/>
      <c r="S31" s="290"/>
      <c r="T31" s="285">
        <v>31.8</v>
      </c>
      <c r="U31" s="285"/>
    </row>
    <row r="32" spans="1:21" ht="14.45" customHeight="1" x14ac:dyDescent="0.15">
      <c r="A32" s="5" t="s">
        <v>60</v>
      </c>
      <c r="B32" s="5"/>
      <c r="C32" s="5"/>
      <c r="D32" s="5"/>
      <c r="E32" s="5"/>
      <c r="F32" s="5"/>
      <c r="G32" s="318"/>
      <c r="H32" s="318"/>
      <c r="I32" s="3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x14ac:dyDescent="0.15">
      <c r="A33" s="303" t="s">
        <v>300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5"/>
      <c r="U33" s="5"/>
    </row>
    <row r="34" spans="1:21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</sheetData>
  <mergeCells count="169">
    <mergeCell ref="A33:S33"/>
    <mergeCell ref="G32:H32"/>
    <mergeCell ref="Q29:S29"/>
    <mergeCell ref="Q30:S30"/>
    <mergeCell ref="Q31:S31"/>
    <mergeCell ref="G29:I29"/>
    <mergeCell ref="G30:I30"/>
    <mergeCell ref="G31:I31"/>
    <mergeCell ref="J29:K29"/>
    <mergeCell ref="J30:K30"/>
    <mergeCell ref="J31:K31"/>
    <mergeCell ref="B29:D29"/>
    <mergeCell ref="B30:D30"/>
    <mergeCell ref="B31:D31"/>
    <mergeCell ref="E29:F29"/>
    <mergeCell ref="E30:F30"/>
    <mergeCell ref="E31:F31"/>
    <mergeCell ref="T29:U29"/>
    <mergeCell ref="T30:U30"/>
    <mergeCell ref="T31:U31"/>
    <mergeCell ref="L29:N29"/>
    <mergeCell ref="L30:N30"/>
    <mergeCell ref="L31:N31"/>
    <mergeCell ref="O29:P29"/>
    <mergeCell ref="O30:P30"/>
    <mergeCell ref="O31:P31"/>
    <mergeCell ref="B27:D27"/>
    <mergeCell ref="E27:F27"/>
    <mergeCell ref="G27:I27"/>
    <mergeCell ref="J27:K27"/>
    <mergeCell ref="L28:N28"/>
    <mergeCell ref="O28:P28"/>
    <mergeCell ref="Q28:S28"/>
    <mergeCell ref="T28:U28"/>
    <mergeCell ref="B28:D28"/>
    <mergeCell ref="E28:F28"/>
    <mergeCell ref="G28:I28"/>
    <mergeCell ref="J28:K28"/>
    <mergeCell ref="L27:N27"/>
    <mergeCell ref="O27:P27"/>
    <mergeCell ref="Q27:S27"/>
    <mergeCell ref="T27:U27"/>
    <mergeCell ref="B25:D25"/>
    <mergeCell ref="E25:F25"/>
    <mergeCell ref="G25:I25"/>
    <mergeCell ref="J25:K25"/>
    <mergeCell ref="L26:N26"/>
    <mergeCell ref="O26:P26"/>
    <mergeCell ref="Q26:S26"/>
    <mergeCell ref="T26:U26"/>
    <mergeCell ref="B26:D26"/>
    <mergeCell ref="E26:F26"/>
    <mergeCell ref="G26:I26"/>
    <mergeCell ref="J26:K26"/>
    <mergeCell ref="L25:N25"/>
    <mergeCell ref="O25:P25"/>
    <mergeCell ref="Q25:S25"/>
    <mergeCell ref="T25:U25"/>
    <mergeCell ref="B24:D24"/>
    <mergeCell ref="E24:F24"/>
    <mergeCell ref="G24:I24"/>
    <mergeCell ref="J24:K24"/>
    <mergeCell ref="L24:N24"/>
    <mergeCell ref="O24:P24"/>
    <mergeCell ref="Q24:S24"/>
    <mergeCell ref="T24:U24"/>
    <mergeCell ref="L22:N23"/>
    <mergeCell ref="O22:P23"/>
    <mergeCell ref="T22:U23"/>
    <mergeCell ref="P8:Q8"/>
    <mergeCell ref="B8:C8"/>
    <mergeCell ref="B9:C9"/>
    <mergeCell ref="R9:S9"/>
    <mergeCell ref="T9:U9"/>
    <mergeCell ref="J9:K9"/>
    <mergeCell ref="L9:M9"/>
    <mergeCell ref="F6:G6"/>
    <mergeCell ref="P9:Q9"/>
    <mergeCell ref="N7:O7"/>
    <mergeCell ref="P7:Q7"/>
    <mergeCell ref="D7:E7"/>
    <mergeCell ref="B5:C5"/>
    <mergeCell ref="D5:E5"/>
    <mergeCell ref="H6:I6"/>
    <mergeCell ref="D6:E6"/>
    <mergeCell ref="J6:K6"/>
    <mergeCell ref="L11:M11"/>
    <mergeCell ref="J11:K11"/>
    <mergeCell ref="B11:C11"/>
    <mergeCell ref="B10:C10"/>
    <mergeCell ref="L10:M10"/>
    <mergeCell ref="J10:K10"/>
    <mergeCell ref="H11:I11"/>
    <mergeCell ref="H10:I10"/>
    <mergeCell ref="D9:E9"/>
    <mergeCell ref="F9:G9"/>
    <mergeCell ref="H9:I9"/>
    <mergeCell ref="D11:E11"/>
    <mergeCell ref="A22:A23"/>
    <mergeCell ref="B22:D23"/>
    <mergeCell ref="E22:F23"/>
    <mergeCell ref="G22:I23"/>
    <mergeCell ref="H12:I12"/>
    <mergeCell ref="L12:M12"/>
    <mergeCell ref="P12:Q12"/>
    <mergeCell ref="Q22:S23"/>
    <mergeCell ref="J22:K23"/>
    <mergeCell ref="A20:A21"/>
    <mergeCell ref="G21:I21"/>
    <mergeCell ref="B21:D21"/>
    <mergeCell ref="B20:K20"/>
    <mergeCell ref="J21:K21"/>
    <mergeCell ref="L21:N21"/>
    <mergeCell ref="E21:F21"/>
    <mergeCell ref="L20:U20"/>
    <mergeCell ref="Q21:S21"/>
    <mergeCell ref="T21:U21"/>
    <mergeCell ref="T12:U12"/>
    <mergeCell ref="O21:P21"/>
    <mergeCell ref="A19:C19"/>
    <mergeCell ref="P19:U19"/>
    <mergeCell ref="R5:S5"/>
    <mergeCell ref="T5:U5"/>
    <mergeCell ref="R8:S8"/>
    <mergeCell ref="T8:U8"/>
    <mergeCell ref="D8:E8"/>
    <mergeCell ref="F8:G8"/>
    <mergeCell ref="H7:I7"/>
    <mergeCell ref="F11:G11"/>
    <mergeCell ref="N10:O10"/>
    <mergeCell ref="P10:Q10"/>
    <mergeCell ref="R10:S10"/>
    <mergeCell ref="T10:U10"/>
    <mergeCell ref="D10:E10"/>
    <mergeCell ref="F10:G10"/>
    <mergeCell ref="N11:O11"/>
    <mergeCell ref="P11:Q11"/>
    <mergeCell ref="R11:S11"/>
    <mergeCell ref="T11:U11"/>
    <mergeCell ref="F5:G5"/>
    <mergeCell ref="N9:O9"/>
    <mergeCell ref="N6:O6"/>
    <mergeCell ref="P6:Q6"/>
    <mergeCell ref="R6:S6"/>
    <mergeCell ref="T6:U6"/>
    <mergeCell ref="A3:B3"/>
    <mergeCell ref="A4:A5"/>
    <mergeCell ref="N8:O8"/>
    <mergeCell ref="L5:M5"/>
    <mergeCell ref="B6:C6"/>
    <mergeCell ref="L6:M6"/>
    <mergeCell ref="N4:Q4"/>
    <mergeCell ref="R4:U4"/>
    <mergeCell ref="N5:O5"/>
    <mergeCell ref="P5:Q5"/>
    <mergeCell ref="L7:M7"/>
    <mergeCell ref="L8:M8"/>
    <mergeCell ref="J8:K8"/>
    <mergeCell ref="H8:I8"/>
    <mergeCell ref="J7:K7"/>
    <mergeCell ref="F7:G7"/>
    <mergeCell ref="B7:C7"/>
    <mergeCell ref="R7:S7"/>
    <mergeCell ref="T7:U7"/>
    <mergeCell ref="J4:M4"/>
    <mergeCell ref="F4:I4"/>
    <mergeCell ref="B4:E4"/>
    <mergeCell ref="H5:I5"/>
    <mergeCell ref="J5:K5"/>
  </mergeCells>
  <phoneticPr fontId="7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1"/>
  <sheetViews>
    <sheetView zoomScaleNormal="100" zoomScaleSheetLayoutView="100" workbookViewId="0">
      <selection activeCell="O1" sqref="O1"/>
    </sheetView>
  </sheetViews>
  <sheetFormatPr defaultColWidth="9" defaultRowHeight="13.5" x14ac:dyDescent="0.15"/>
  <cols>
    <col min="1" max="1" width="4.5" style="48" customWidth="1"/>
    <col min="2" max="2" width="8.625" style="48" customWidth="1"/>
    <col min="3" max="3" width="6.625" style="48" customWidth="1"/>
    <col min="4" max="5" width="5.375" style="48" customWidth="1"/>
    <col min="6" max="8" width="6.5" style="48" customWidth="1"/>
    <col min="9" max="9" width="6.375" style="48" customWidth="1"/>
    <col min="10" max="10" width="5.375" style="48" customWidth="1"/>
    <col min="11" max="11" width="6.375" style="48" customWidth="1"/>
    <col min="12" max="12" width="5.375" style="48" customWidth="1"/>
    <col min="13" max="14" width="6.375" style="48" customWidth="1"/>
    <col min="15" max="15" width="6.625" style="48" customWidth="1"/>
    <col min="19" max="16384" width="9" style="49"/>
  </cols>
  <sheetData>
    <row r="1" spans="1:19" ht="17.25" x14ac:dyDescent="0.15">
      <c r="A1" s="26" t="s">
        <v>227</v>
      </c>
      <c r="B1" s="26"/>
      <c r="C1" s="26"/>
    </row>
    <row r="3" spans="1:19" x14ac:dyDescent="0.15">
      <c r="A3" s="18" t="s">
        <v>145</v>
      </c>
      <c r="B3" s="18"/>
      <c r="C3" s="33"/>
      <c r="D3" s="5"/>
      <c r="E3" s="5"/>
      <c r="F3" s="5"/>
      <c r="G3" s="5"/>
      <c r="H3" s="5"/>
      <c r="I3" s="5"/>
      <c r="J3" s="5"/>
      <c r="K3" s="5"/>
      <c r="L3" s="5"/>
      <c r="N3" s="133"/>
      <c r="O3" s="173" t="s">
        <v>171</v>
      </c>
    </row>
    <row r="4" spans="1:19" ht="27" customHeight="1" x14ac:dyDescent="0.15">
      <c r="A4" s="288" t="s">
        <v>1</v>
      </c>
      <c r="B4" s="264"/>
      <c r="C4" s="193" t="s">
        <v>5</v>
      </c>
      <c r="D4" s="193" t="s">
        <v>148</v>
      </c>
      <c r="E4" s="34" t="s">
        <v>149</v>
      </c>
      <c r="F4" s="34" t="s">
        <v>91</v>
      </c>
      <c r="G4" s="34" t="s">
        <v>150</v>
      </c>
      <c r="H4" s="34" t="s">
        <v>151</v>
      </c>
      <c r="I4" s="193" t="s">
        <v>152</v>
      </c>
      <c r="J4" s="193" t="s">
        <v>153</v>
      </c>
      <c r="K4" s="193" t="s">
        <v>154</v>
      </c>
      <c r="L4" s="193" t="s">
        <v>155</v>
      </c>
      <c r="M4" s="193" t="s">
        <v>156</v>
      </c>
      <c r="N4" s="193" t="s">
        <v>157</v>
      </c>
      <c r="O4" s="181" t="s">
        <v>158</v>
      </c>
    </row>
    <row r="5" spans="1:19" ht="27" customHeight="1" x14ac:dyDescent="0.15">
      <c r="A5" s="253" t="s">
        <v>321</v>
      </c>
      <c r="B5" s="254"/>
      <c r="C5" s="35">
        <f>SUM(D5:O5)</f>
        <v>202756</v>
      </c>
      <c r="D5" s="36">
        <v>6181</v>
      </c>
      <c r="E5" s="36">
        <v>6643</v>
      </c>
      <c r="F5" s="36">
        <v>20033</v>
      </c>
      <c r="G5" s="36">
        <v>23231</v>
      </c>
      <c r="H5" s="36">
        <v>11391</v>
      </c>
      <c r="I5" s="36">
        <v>13414</v>
      </c>
      <c r="J5" s="36">
        <v>5309</v>
      </c>
      <c r="K5" s="36">
        <v>12932</v>
      </c>
      <c r="L5" s="36">
        <v>2514</v>
      </c>
      <c r="M5" s="36">
        <v>48435</v>
      </c>
      <c r="N5" s="36">
        <v>49678</v>
      </c>
      <c r="O5" s="36">
        <v>2995</v>
      </c>
    </row>
    <row r="6" spans="1:19" ht="27" customHeight="1" x14ac:dyDescent="0.15">
      <c r="A6" s="255" t="s">
        <v>257</v>
      </c>
      <c r="B6" s="256"/>
      <c r="C6" s="35">
        <f>SUM(D6:O6)</f>
        <v>204119</v>
      </c>
      <c r="D6" s="36">
        <v>6215</v>
      </c>
      <c r="E6" s="36">
        <v>6655</v>
      </c>
      <c r="F6" s="36">
        <v>20048</v>
      </c>
      <c r="G6" s="36">
        <v>23353</v>
      </c>
      <c r="H6" s="36">
        <v>11502</v>
      </c>
      <c r="I6" s="36">
        <v>13516</v>
      </c>
      <c r="J6" s="36">
        <v>5383</v>
      </c>
      <c r="K6" s="36">
        <v>12973</v>
      </c>
      <c r="L6" s="36">
        <v>2557</v>
      </c>
      <c r="M6" s="36">
        <v>48748</v>
      </c>
      <c r="N6" s="36">
        <v>50140</v>
      </c>
      <c r="O6" s="36">
        <v>3029</v>
      </c>
    </row>
    <row r="7" spans="1:19" ht="27" customHeight="1" x14ac:dyDescent="0.15">
      <c r="A7" s="255" t="s">
        <v>258</v>
      </c>
      <c r="B7" s="256"/>
      <c r="C7" s="35">
        <f>SUM(D7:O7)</f>
        <v>205681</v>
      </c>
      <c r="D7" s="36">
        <v>6193</v>
      </c>
      <c r="E7" s="36">
        <v>6701</v>
      </c>
      <c r="F7" s="36">
        <v>20062</v>
      </c>
      <c r="G7" s="36">
        <v>23265</v>
      </c>
      <c r="H7" s="36">
        <v>11507</v>
      </c>
      <c r="I7" s="36">
        <v>13377</v>
      </c>
      <c r="J7" s="36">
        <v>5377</v>
      </c>
      <c r="K7" s="36">
        <v>12991</v>
      </c>
      <c r="L7" s="36">
        <v>2565</v>
      </c>
      <c r="M7" s="36">
        <v>48924</v>
      </c>
      <c r="N7" s="36">
        <v>51552</v>
      </c>
      <c r="O7" s="36">
        <v>3167</v>
      </c>
    </row>
    <row r="8" spans="1:19" ht="27" customHeight="1" x14ac:dyDescent="0.15">
      <c r="A8" s="255" t="s">
        <v>259</v>
      </c>
      <c r="B8" s="256"/>
      <c r="C8" s="35">
        <f>SUM(D8:O8)</f>
        <v>206371</v>
      </c>
      <c r="D8" s="36">
        <v>6172</v>
      </c>
      <c r="E8" s="36">
        <v>6733</v>
      </c>
      <c r="F8" s="36">
        <v>20012</v>
      </c>
      <c r="G8" s="36">
        <v>23252</v>
      </c>
      <c r="H8" s="36">
        <v>11633</v>
      </c>
      <c r="I8" s="36">
        <v>13288</v>
      </c>
      <c r="J8" s="36">
        <v>5365</v>
      </c>
      <c r="K8" s="36">
        <v>12988</v>
      </c>
      <c r="L8" s="36">
        <v>2583</v>
      </c>
      <c r="M8" s="36">
        <v>49234</v>
      </c>
      <c r="N8" s="36">
        <v>51949</v>
      </c>
      <c r="O8" s="36">
        <v>3162</v>
      </c>
    </row>
    <row r="9" spans="1:19" ht="27" customHeight="1" x14ac:dyDescent="0.15">
      <c r="A9" s="265" t="s">
        <v>270</v>
      </c>
      <c r="B9" s="267"/>
      <c r="C9" s="129">
        <f>SUM(D9:O9)</f>
        <v>207098</v>
      </c>
      <c r="D9" s="211">
        <v>6166</v>
      </c>
      <c r="E9" s="211">
        <v>6738</v>
      </c>
      <c r="F9" s="211">
        <v>20079</v>
      </c>
      <c r="G9" s="211">
        <v>23481</v>
      </c>
      <c r="H9" s="211">
        <v>11725</v>
      </c>
      <c r="I9" s="211">
        <v>13399</v>
      </c>
      <c r="J9" s="211">
        <v>5362</v>
      </c>
      <c r="K9" s="211">
        <v>13050</v>
      </c>
      <c r="L9" s="211">
        <v>2596</v>
      </c>
      <c r="M9" s="211">
        <v>49288</v>
      </c>
      <c r="N9" s="211">
        <v>52077</v>
      </c>
      <c r="O9" s="211">
        <v>3137</v>
      </c>
    </row>
    <row r="10" spans="1:19" x14ac:dyDescent="0.15">
      <c r="A10" s="75" t="s">
        <v>28</v>
      </c>
      <c r="B10" s="75"/>
      <c r="C10" s="38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S10" s="48"/>
    </row>
    <row r="11" spans="1:19" x14ac:dyDescent="0.15">
      <c r="A11" s="102"/>
      <c r="B11" s="102"/>
      <c r="C11" s="38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S11" s="48"/>
    </row>
    <row r="12" spans="1:19" ht="8.25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S12" s="48"/>
    </row>
    <row r="13" spans="1:19" ht="17.25" x14ac:dyDescent="0.15">
      <c r="A13" s="26" t="s">
        <v>228</v>
      </c>
      <c r="B13" s="51"/>
      <c r="C13" s="51"/>
      <c r="S13" s="48"/>
    </row>
    <row r="14" spans="1:19" ht="13.5" customHeight="1" x14ac:dyDescent="0.15">
      <c r="A14" s="26"/>
      <c r="B14" s="51"/>
      <c r="C14" s="51"/>
      <c r="S14" s="48"/>
    </row>
    <row r="15" spans="1:19" x14ac:dyDescent="0.15">
      <c r="A15" s="18" t="s">
        <v>104</v>
      </c>
      <c r="B15" s="18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S15" s="48"/>
    </row>
    <row r="16" spans="1:19" ht="27" customHeight="1" x14ac:dyDescent="0.15">
      <c r="A16" s="288" t="s">
        <v>1</v>
      </c>
      <c r="B16" s="264"/>
      <c r="C16" s="343" t="s">
        <v>159</v>
      </c>
      <c r="D16" s="343"/>
      <c r="E16" s="343" t="s">
        <v>160</v>
      </c>
      <c r="F16" s="343"/>
      <c r="G16" s="343"/>
      <c r="H16" s="343" t="s">
        <v>161</v>
      </c>
      <c r="I16" s="343"/>
      <c r="J16" s="343" t="s">
        <v>162</v>
      </c>
      <c r="K16" s="343"/>
      <c r="L16" s="343"/>
      <c r="M16" s="343" t="s">
        <v>163</v>
      </c>
      <c r="N16" s="343"/>
      <c r="O16" s="344"/>
      <c r="S16" s="48"/>
    </row>
    <row r="17" spans="1:19" ht="14.25" customHeight="1" x14ac:dyDescent="0.15">
      <c r="A17" s="255" t="s">
        <v>256</v>
      </c>
      <c r="B17" s="256"/>
      <c r="C17" s="346">
        <v>246</v>
      </c>
      <c r="D17" s="255"/>
      <c r="E17" s="258">
        <v>218032</v>
      </c>
      <c r="F17" s="258"/>
      <c r="G17" s="258"/>
      <c r="H17" s="289">
        <f>E17/C17</f>
        <v>886.30894308943084</v>
      </c>
      <c r="I17" s="289"/>
      <c r="J17" s="258">
        <v>61143</v>
      </c>
      <c r="K17" s="258"/>
      <c r="L17" s="258"/>
      <c r="M17" s="345">
        <f>J17/C17</f>
        <v>248.54878048780489</v>
      </c>
      <c r="N17" s="345"/>
      <c r="O17" s="345"/>
      <c r="S17" s="48"/>
    </row>
    <row r="18" spans="1:19" ht="14.25" customHeight="1" x14ac:dyDescent="0.15">
      <c r="A18" s="255"/>
      <c r="B18" s="256"/>
      <c r="C18" s="348" t="s">
        <v>178</v>
      </c>
      <c r="D18" s="349"/>
      <c r="E18" s="258"/>
      <c r="F18" s="258"/>
      <c r="G18" s="258"/>
      <c r="H18" s="289"/>
      <c r="I18" s="289"/>
      <c r="J18" s="258"/>
      <c r="K18" s="258"/>
      <c r="L18" s="258"/>
      <c r="M18" s="345"/>
      <c r="N18" s="345"/>
      <c r="O18" s="345"/>
      <c r="S18" s="48"/>
    </row>
    <row r="19" spans="1:19" ht="14.25" customHeight="1" x14ac:dyDescent="0.15">
      <c r="A19" s="255" t="s">
        <v>257</v>
      </c>
      <c r="B19" s="256"/>
      <c r="C19" s="260">
        <v>240</v>
      </c>
      <c r="D19" s="255"/>
      <c r="E19" s="258">
        <v>220561</v>
      </c>
      <c r="F19" s="258"/>
      <c r="G19" s="258"/>
      <c r="H19" s="289">
        <f>E19/C19</f>
        <v>919.00416666666672</v>
      </c>
      <c r="I19" s="289"/>
      <c r="J19" s="258">
        <v>63655</v>
      </c>
      <c r="K19" s="258"/>
      <c r="L19" s="258"/>
      <c r="M19" s="345">
        <f>J19/C19</f>
        <v>265.22916666666669</v>
      </c>
      <c r="N19" s="345"/>
      <c r="O19" s="345"/>
      <c r="S19" s="48"/>
    </row>
    <row r="20" spans="1:19" ht="14.25" customHeight="1" x14ac:dyDescent="0.15">
      <c r="A20" s="255"/>
      <c r="B20" s="256"/>
      <c r="C20" s="348" t="s">
        <v>179</v>
      </c>
      <c r="D20" s="349"/>
      <c r="E20" s="258"/>
      <c r="F20" s="258"/>
      <c r="G20" s="258"/>
      <c r="H20" s="289"/>
      <c r="I20" s="289"/>
      <c r="J20" s="258"/>
      <c r="K20" s="258"/>
      <c r="L20" s="258"/>
      <c r="M20" s="345"/>
      <c r="N20" s="345"/>
      <c r="O20" s="345"/>
      <c r="S20" s="48"/>
    </row>
    <row r="21" spans="1:19" ht="14.25" customHeight="1" x14ac:dyDescent="0.15">
      <c r="A21" s="255" t="s">
        <v>258</v>
      </c>
      <c r="B21" s="256"/>
      <c r="C21" s="260">
        <v>290</v>
      </c>
      <c r="D21" s="255"/>
      <c r="E21" s="258">
        <v>238790</v>
      </c>
      <c r="F21" s="258"/>
      <c r="G21" s="258"/>
      <c r="H21" s="289">
        <v>919</v>
      </c>
      <c r="I21" s="289"/>
      <c r="J21" s="258">
        <v>76321</v>
      </c>
      <c r="K21" s="258"/>
      <c r="L21" s="258"/>
      <c r="M21" s="345">
        <v>265</v>
      </c>
      <c r="N21" s="345"/>
      <c r="O21" s="345"/>
      <c r="S21" s="48"/>
    </row>
    <row r="22" spans="1:19" ht="14.25" customHeight="1" x14ac:dyDescent="0.15">
      <c r="A22" s="255"/>
      <c r="B22" s="256"/>
      <c r="C22" s="348" t="s">
        <v>272</v>
      </c>
      <c r="D22" s="349"/>
      <c r="E22" s="258"/>
      <c r="F22" s="258"/>
      <c r="G22" s="258"/>
      <c r="H22" s="289"/>
      <c r="I22" s="289"/>
      <c r="J22" s="258"/>
      <c r="K22" s="258"/>
      <c r="L22" s="258"/>
      <c r="M22" s="345"/>
      <c r="N22" s="345"/>
      <c r="O22" s="345"/>
      <c r="S22" s="48"/>
    </row>
    <row r="23" spans="1:19" s="104" customFormat="1" ht="14.25" customHeight="1" x14ac:dyDescent="0.15">
      <c r="A23" s="255" t="s">
        <v>259</v>
      </c>
      <c r="B23" s="256"/>
      <c r="C23" s="260">
        <v>287</v>
      </c>
      <c r="D23" s="255"/>
      <c r="E23" s="258">
        <v>229475</v>
      </c>
      <c r="F23" s="258"/>
      <c r="G23" s="258"/>
      <c r="H23" s="289">
        <v>823</v>
      </c>
      <c r="I23" s="289"/>
      <c r="J23" s="258">
        <v>75982</v>
      </c>
      <c r="K23" s="258"/>
      <c r="L23" s="258"/>
      <c r="M23" s="345">
        <v>263</v>
      </c>
      <c r="N23" s="345"/>
      <c r="O23" s="345"/>
      <c r="P23"/>
      <c r="Q23"/>
      <c r="R23"/>
      <c r="S23" s="48"/>
    </row>
    <row r="24" spans="1:19" s="104" customFormat="1" ht="14.25" customHeight="1" x14ac:dyDescent="0.15">
      <c r="A24" s="255"/>
      <c r="B24" s="256"/>
      <c r="C24" s="353" t="s">
        <v>273</v>
      </c>
      <c r="D24" s="354"/>
      <c r="E24" s="258"/>
      <c r="F24" s="258"/>
      <c r="G24" s="258"/>
      <c r="H24" s="289"/>
      <c r="I24" s="289"/>
      <c r="J24" s="258"/>
      <c r="K24" s="258"/>
      <c r="L24" s="258"/>
      <c r="M24" s="345"/>
      <c r="N24" s="345"/>
      <c r="O24" s="345"/>
      <c r="P24"/>
      <c r="Q24"/>
      <c r="R24"/>
      <c r="S24" s="48"/>
    </row>
    <row r="25" spans="1:19" ht="14.25" customHeight="1" x14ac:dyDescent="0.15">
      <c r="A25" s="266" t="s">
        <v>271</v>
      </c>
      <c r="B25" s="266"/>
      <c r="C25" s="260">
        <v>282</v>
      </c>
      <c r="D25" s="280"/>
      <c r="E25" s="347">
        <v>212140</v>
      </c>
      <c r="F25" s="347"/>
      <c r="G25" s="347"/>
      <c r="H25" s="289">
        <f>E25/C25</f>
        <v>752.26950354609926</v>
      </c>
      <c r="I25" s="289"/>
      <c r="J25" s="347">
        <v>71333</v>
      </c>
      <c r="K25" s="347"/>
      <c r="L25" s="347"/>
      <c r="M25" s="355">
        <f>J25/C25</f>
        <v>252.95390070921985</v>
      </c>
      <c r="N25" s="355"/>
      <c r="O25" s="355"/>
      <c r="S25" s="48"/>
    </row>
    <row r="26" spans="1:19" ht="14.25" customHeight="1" x14ac:dyDescent="0.15">
      <c r="A26" s="266"/>
      <c r="B26" s="266"/>
      <c r="C26" s="350" t="s">
        <v>320</v>
      </c>
      <c r="D26" s="351"/>
      <c r="E26" s="291"/>
      <c r="F26" s="291"/>
      <c r="G26" s="291"/>
      <c r="H26" s="290"/>
      <c r="I26" s="290"/>
      <c r="J26" s="291"/>
      <c r="K26" s="291"/>
      <c r="L26" s="291"/>
      <c r="M26" s="356"/>
      <c r="N26" s="356"/>
      <c r="O26" s="356"/>
      <c r="S26" s="48"/>
    </row>
    <row r="27" spans="1:19" x14ac:dyDescent="0.15">
      <c r="A27" s="352" t="s">
        <v>164</v>
      </c>
      <c r="B27" s="352"/>
      <c r="C27" s="352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S27" s="48"/>
    </row>
    <row r="28" spans="1:19" x14ac:dyDescent="0.15">
      <c r="A28" s="303" t="s">
        <v>165</v>
      </c>
      <c r="B28" s="303"/>
      <c r="C28" s="303"/>
      <c r="D28" s="303"/>
      <c r="E28" s="303"/>
      <c r="F28" s="303"/>
      <c r="G28" s="303"/>
      <c r="H28" s="303"/>
      <c r="I28" s="303"/>
      <c r="J28" s="5"/>
      <c r="K28" s="5"/>
      <c r="L28" s="5"/>
      <c r="M28" s="5"/>
      <c r="N28" s="5"/>
      <c r="O28" s="5"/>
      <c r="S28" s="48"/>
    </row>
    <row r="29" spans="1:19" x14ac:dyDescent="0.15">
      <c r="A29" s="303" t="s">
        <v>242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3"/>
      <c r="L29" s="303"/>
      <c r="M29" s="303"/>
      <c r="N29" s="303"/>
      <c r="O29" s="5"/>
      <c r="S29" s="48"/>
    </row>
    <row r="30" spans="1:19" x14ac:dyDescent="0.15">
      <c r="A30" s="103"/>
      <c r="B30" s="103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5"/>
      <c r="S30" s="48"/>
    </row>
    <row r="31" spans="1:19" ht="7.5" customHeight="1" x14ac:dyDescent="0.15">
      <c r="S31" s="48"/>
    </row>
    <row r="32" spans="1:19" ht="17.25" x14ac:dyDescent="0.15">
      <c r="A32" s="26" t="s">
        <v>229</v>
      </c>
      <c r="B32" s="26"/>
      <c r="C32" s="26"/>
      <c r="D32" s="26"/>
      <c r="S32" s="48"/>
    </row>
    <row r="33" spans="1:19" ht="13.5" customHeight="1" x14ac:dyDescent="0.15">
      <c r="A33" s="26"/>
      <c r="B33" s="26"/>
      <c r="C33" s="26"/>
      <c r="D33" s="26"/>
      <c r="S33" s="48"/>
    </row>
    <row r="34" spans="1:19" x14ac:dyDescent="0.15">
      <c r="A34" s="5" t="s">
        <v>209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265" t="s">
        <v>274</v>
      </c>
      <c r="M34" s="265"/>
      <c r="N34" s="265"/>
      <c r="O34" s="265"/>
      <c r="S34" s="48"/>
    </row>
    <row r="35" spans="1:19" ht="19.5" customHeight="1" x14ac:dyDescent="0.15">
      <c r="A35" s="264" t="s">
        <v>84</v>
      </c>
      <c r="B35" s="251"/>
      <c r="C35" s="251"/>
      <c r="D35" s="324" t="s">
        <v>85</v>
      </c>
      <c r="E35" s="324"/>
      <c r="F35" s="324" t="s">
        <v>86</v>
      </c>
      <c r="G35" s="324"/>
      <c r="H35" s="324" t="s">
        <v>87</v>
      </c>
      <c r="I35" s="324"/>
      <c r="J35" s="324" t="s">
        <v>88</v>
      </c>
      <c r="K35" s="324"/>
      <c r="L35" s="252" t="s">
        <v>198</v>
      </c>
      <c r="M35" s="264"/>
      <c r="N35" s="252" t="s">
        <v>197</v>
      </c>
      <c r="O35" s="288"/>
      <c r="S35" s="48"/>
    </row>
    <row r="36" spans="1:19" ht="19.5" customHeight="1" x14ac:dyDescent="0.15">
      <c r="A36" s="333" t="s">
        <v>89</v>
      </c>
      <c r="B36" s="339" t="s">
        <v>187</v>
      </c>
      <c r="C36" s="340"/>
      <c r="D36" s="259">
        <v>176</v>
      </c>
      <c r="E36" s="253"/>
      <c r="F36" s="330">
        <v>322</v>
      </c>
      <c r="G36" s="330"/>
      <c r="H36" s="330">
        <v>1</v>
      </c>
      <c r="I36" s="330"/>
      <c r="J36" s="330">
        <v>23</v>
      </c>
      <c r="K36" s="330"/>
      <c r="L36" s="330">
        <f>SUM(D36:K36)</f>
        <v>522</v>
      </c>
      <c r="M36" s="330"/>
      <c r="N36" s="323">
        <f>SUM(L36:M40)</f>
        <v>1211</v>
      </c>
      <c r="O36" s="323"/>
      <c r="S36" s="48"/>
    </row>
    <row r="37" spans="1:19" ht="19.5" customHeight="1" x14ac:dyDescent="0.15">
      <c r="A37" s="335"/>
      <c r="B37" s="337" t="s">
        <v>188</v>
      </c>
      <c r="C37" s="341"/>
      <c r="D37" s="260">
        <v>12</v>
      </c>
      <c r="E37" s="255"/>
      <c r="F37" s="325">
        <v>164</v>
      </c>
      <c r="G37" s="325"/>
      <c r="H37" s="255" t="s">
        <v>295</v>
      </c>
      <c r="I37" s="255"/>
      <c r="J37" s="325">
        <v>95</v>
      </c>
      <c r="K37" s="325"/>
      <c r="L37" s="325">
        <f t="shared" ref="L37:L44" si="0">SUM(D37:K37)</f>
        <v>271</v>
      </c>
      <c r="M37" s="325"/>
      <c r="N37" s="289"/>
      <c r="O37" s="289"/>
      <c r="S37" s="48"/>
    </row>
    <row r="38" spans="1:19" ht="19.5" customHeight="1" x14ac:dyDescent="0.15">
      <c r="A38" s="335"/>
      <c r="B38" s="337" t="s">
        <v>189</v>
      </c>
      <c r="C38" s="341"/>
      <c r="D38" s="260">
        <v>4</v>
      </c>
      <c r="E38" s="255"/>
      <c r="F38" s="325">
        <v>54</v>
      </c>
      <c r="G38" s="325"/>
      <c r="H38" s="255" t="s">
        <v>295</v>
      </c>
      <c r="I38" s="255"/>
      <c r="J38" s="325">
        <v>40</v>
      </c>
      <c r="K38" s="325"/>
      <c r="L38" s="325">
        <f t="shared" si="0"/>
        <v>98</v>
      </c>
      <c r="M38" s="325"/>
      <c r="N38" s="289"/>
      <c r="O38" s="289"/>
      <c r="S38" s="48"/>
    </row>
    <row r="39" spans="1:19" ht="19.5" customHeight="1" x14ac:dyDescent="0.15">
      <c r="A39" s="335"/>
      <c r="B39" s="337" t="s">
        <v>190</v>
      </c>
      <c r="C39" s="341"/>
      <c r="D39" s="255" t="s">
        <v>295</v>
      </c>
      <c r="E39" s="255"/>
      <c r="F39" s="255">
        <v>3</v>
      </c>
      <c r="G39" s="255"/>
      <c r="H39" s="255" t="s">
        <v>295</v>
      </c>
      <c r="I39" s="255"/>
      <c r="J39" s="255">
        <v>68</v>
      </c>
      <c r="K39" s="255"/>
      <c r="L39" s="325">
        <f t="shared" si="0"/>
        <v>71</v>
      </c>
      <c r="M39" s="325"/>
      <c r="N39" s="289"/>
      <c r="O39" s="289"/>
      <c r="S39" s="48"/>
    </row>
    <row r="40" spans="1:19" ht="19.5" customHeight="1" x14ac:dyDescent="0.15">
      <c r="A40" s="336"/>
      <c r="B40" s="331" t="s">
        <v>191</v>
      </c>
      <c r="C40" s="342"/>
      <c r="D40" s="255">
        <v>7</v>
      </c>
      <c r="E40" s="255"/>
      <c r="F40" s="255">
        <v>225</v>
      </c>
      <c r="G40" s="255"/>
      <c r="H40" s="255" t="s">
        <v>295</v>
      </c>
      <c r="I40" s="255"/>
      <c r="J40" s="255">
        <v>17</v>
      </c>
      <c r="K40" s="255"/>
      <c r="L40" s="325">
        <f t="shared" si="0"/>
        <v>249</v>
      </c>
      <c r="M40" s="325"/>
      <c r="N40" s="289"/>
      <c r="O40" s="289"/>
      <c r="S40" s="48"/>
    </row>
    <row r="41" spans="1:19" ht="19.5" customHeight="1" x14ac:dyDescent="0.15">
      <c r="A41" s="333" t="s">
        <v>90</v>
      </c>
      <c r="B41" s="339" t="s">
        <v>192</v>
      </c>
      <c r="C41" s="340"/>
      <c r="D41" s="259" t="s">
        <v>295</v>
      </c>
      <c r="E41" s="253"/>
      <c r="F41" s="253">
        <v>18</v>
      </c>
      <c r="G41" s="253"/>
      <c r="H41" s="253">
        <v>7</v>
      </c>
      <c r="I41" s="253"/>
      <c r="J41" s="253">
        <v>280</v>
      </c>
      <c r="K41" s="253"/>
      <c r="L41" s="330">
        <f t="shared" si="0"/>
        <v>305</v>
      </c>
      <c r="M41" s="330"/>
      <c r="N41" s="261">
        <f>SUM(L41:L43)</f>
        <v>13496</v>
      </c>
      <c r="O41" s="261"/>
      <c r="S41" s="48"/>
    </row>
    <row r="42" spans="1:19" ht="19.5" customHeight="1" x14ac:dyDescent="0.15">
      <c r="A42" s="335"/>
      <c r="B42" s="337" t="s">
        <v>193</v>
      </c>
      <c r="C42" s="338"/>
      <c r="D42" s="260">
        <v>7</v>
      </c>
      <c r="E42" s="255"/>
      <c r="F42" s="258">
        <v>4289</v>
      </c>
      <c r="G42" s="258"/>
      <c r="H42" s="255">
        <v>571</v>
      </c>
      <c r="I42" s="255"/>
      <c r="J42" s="255">
        <v>423</v>
      </c>
      <c r="K42" s="255"/>
      <c r="L42" s="309">
        <f t="shared" si="0"/>
        <v>5290</v>
      </c>
      <c r="M42" s="309"/>
      <c r="N42" s="258"/>
      <c r="O42" s="258"/>
      <c r="S42" s="48"/>
    </row>
    <row r="43" spans="1:19" ht="19.5" customHeight="1" x14ac:dyDescent="0.15">
      <c r="A43" s="336"/>
      <c r="B43" s="331" t="s">
        <v>194</v>
      </c>
      <c r="C43" s="332"/>
      <c r="D43" s="274">
        <v>3</v>
      </c>
      <c r="E43" s="265"/>
      <c r="F43" s="291">
        <v>7645</v>
      </c>
      <c r="G43" s="291"/>
      <c r="H43" s="265">
        <v>229</v>
      </c>
      <c r="I43" s="265"/>
      <c r="J43" s="265">
        <v>24</v>
      </c>
      <c r="K43" s="265"/>
      <c r="L43" s="309">
        <f t="shared" si="0"/>
        <v>7901</v>
      </c>
      <c r="M43" s="309"/>
      <c r="N43" s="291"/>
      <c r="O43" s="291"/>
      <c r="S43" s="48"/>
    </row>
    <row r="44" spans="1:19" ht="19.5" customHeight="1" x14ac:dyDescent="0.15">
      <c r="A44" s="333" t="s">
        <v>92</v>
      </c>
      <c r="B44" s="339" t="s">
        <v>195</v>
      </c>
      <c r="C44" s="340"/>
      <c r="D44" s="259">
        <v>1</v>
      </c>
      <c r="E44" s="253"/>
      <c r="F44" s="330">
        <v>231</v>
      </c>
      <c r="G44" s="330"/>
      <c r="H44" s="330">
        <v>1</v>
      </c>
      <c r="I44" s="330"/>
      <c r="J44" s="330">
        <v>84</v>
      </c>
      <c r="K44" s="330"/>
      <c r="L44" s="330">
        <f t="shared" si="0"/>
        <v>317</v>
      </c>
      <c r="M44" s="330"/>
      <c r="N44" s="253">
        <f>SUM(L44:L45)</f>
        <v>317</v>
      </c>
      <c r="O44" s="253"/>
      <c r="S44" s="48"/>
    </row>
    <row r="45" spans="1:19" ht="19.5" customHeight="1" x14ac:dyDescent="0.15">
      <c r="A45" s="334"/>
      <c r="B45" s="331" t="s">
        <v>196</v>
      </c>
      <c r="C45" s="332"/>
      <c r="D45" s="274" t="s">
        <v>295</v>
      </c>
      <c r="E45" s="265"/>
      <c r="F45" s="265" t="s">
        <v>295</v>
      </c>
      <c r="G45" s="265"/>
      <c r="H45" s="265" t="s">
        <v>295</v>
      </c>
      <c r="I45" s="265"/>
      <c r="J45" s="265" t="s">
        <v>295</v>
      </c>
      <c r="K45" s="265"/>
      <c r="L45" s="265" t="s">
        <v>295</v>
      </c>
      <c r="M45" s="265"/>
      <c r="N45" s="265"/>
      <c r="O45" s="265"/>
      <c r="S45" s="48"/>
    </row>
    <row r="46" spans="1:19" ht="19.149999999999999" customHeight="1" x14ac:dyDescent="0.15">
      <c r="A46" s="288" t="s">
        <v>197</v>
      </c>
      <c r="B46" s="288"/>
      <c r="C46" s="288"/>
      <c r="D46" s="326">
        <f>SUM(D36:E45)</f>
        <v>210</v>
      </c>
      <c r="E46" s="327"/>
      <c r="F46" s="328">
        <f t="shared" ref="F46" si="1">SUM(F36:G45)</f>
        <v>12951</v>
      </c>
      <c r="G46" s="329"/>
      <c r="H46" s="328">
        <f t="shared" ref="H46" si="2">SUM(H36:I45)</f>
        <v>809</v>
      </c>
      <c r="I46" s="329"/>
      <c r="J46" s="328">
        <f t="shared" ref="J46" si="3">SUM(J36:K45)</f>
        <v>1054</v>
      </c>
      <c r="K46" s="329"/>
      <c r="L46" s="328">
        <f t="shared" ref="L46" si="4">SUM(L36:M45)</f>
        <v>15024</v>
      </c>
      <c r="M46" s="329"/>
      <c r="N46" s="328">
        <f t="shared" ref="N46" si="5">SUM(N36:O45)</f>
        <v>15024</v>
      </c>
      <c r="O46" s="329"/>
      <c r="S46" s="48"/>
    </row>
    <row r="47" spans="1:19" x14ac:dyDescent="0.15">
      <c r="A47" s="5" t="s">
        <v>93</v>
      </c>
      <c r="S47" s="48"/>
    </row>
    <row r="48" spans="1:19" x14ac:dyDescent="0.15">
      <c r="S48" s="48"/>
    </row>
    <row r="49" spans="19:19" x14ac:dyDescent="0.15">
      <c r="S49" s="48"/>
    </row>
    <row r="50" spans="19:19" x14ac:dyDescent="0.15">
      <c r="S50" s="48"/>
    </row>
    <row r="51" spans="19:19" x14ac:dyDescent="0.15">
      <c r="S51" s="48"/>
    </row>
  </sheetData>
  <mergeCells count="131">
    <mergeCell ref="A21:B22"/>
    <mergeCell ref="A25:B26"/>
    <mergeCell ref="E17:G18"/>
    <mergeCell ref="E19:G20"/>
    <mergeCell ref="A28:I28"/>
    <mergeCell ref="M25:O26"/>
    <mergeCell ref="E25:G26"/>
    <mergeCell ref="E21:G22"/>
    <mergeCell ref="L37:M37"/>
    <mergeCell ref="H17:I18"/>
    <mergeCell ref="J37:K37"/>
    <mergeCell ref="H35:I35"/>
    <mergeCell ref="N35:O35"/>
    <mergeCell ref="H37:I37"/>
    <mergeCell ref="L34:O34"/>
    <mergeCell ref="H23:I24"/>
    <mergeCell ref="J23:L24"/>
    <mergeCell ref="M23:O24"/>
    <mergeCell ref="D44:E44"/>
    <mergeCell ref="B44:C44"/>
    <mergeCell ref="F44:G44"/>
    <mergeCell ref="C21:D21"/>
    <mergeCell ref="C18:D18"/>
    <mergeCell ref="C20:D20"/>
    <mergeCell ref="C22:D22"/>
    <mergeCell ref="C19:D19"/>
    <mergeCell ref="C26:D26"/>
    <mergeCell ref="A17:B18"/>
    <mergeCell ref="A19:B20"/>
    <mergeCell ref="B38:C38"/>
    <mergeCell ref="A27:C27"/>
    <mergeCell ref="A36:A40"/>
    <mergeCell ref="D38:E38"/>
    <mergeCell ref="A35:C35"/>
    <mergeCell ref="B37:C37"/>
    <mergeCell ref="D37:E37"/>
    <mergeCell ref="A23:B24"/>
    <mergeCell ref="C23:D23"/>
    <mergeCell ref="E23:G24"/>
    <mergeCell ref="C24:D24"/>
    <mergeCell ref="A29:N29"/>
    <mergeCell ref="B41:C41"/>
    <mergeCell ref="N44:O45"/>
    <mergeCell ref="M16:O16"/>
    <mergeCell ref="A4:B4"/>
    <mergeCell ref="A8:B8"/>
    <mergeCell ref="A9:B9"/>
    <mergeCell ref="A6:B6"/>
    <mergeCell ref="H16:I16"/>
    <mergeCell ref="J16:L16"/>
    <mergeCell ref="E16:G16"/>
    <mergeCell ref="A7:B7"/>
    <mergeCell ref="A16:B16"/>
    <mergeCell ref="C16:D16"/>
    <mergeCell ref="A5:B5"/>
    <mergeCell ref="M17:O18"/>
    <mergeCell ref="H19:I20"/>
    <mergeCell ref="J19:L20"/>
    <mergeCell ref="M19:O20"/>
    <mergeCell ref="H21:I22"/>
    <mergeCell ref="J21:L22"/>
    <mergeCell ref="M21:O22"/>
    <mergeCell ref="C17:D17"/>
    <mergeCell ref="H25:I26"/>
    <mergeCell ref="J25:L26"/>
    <mergeCell ref="J17:L18"/>
    <mergeCell ref="N46:O46"/>
    <mergeCell ref="D39:E39"/>
    <mergeCell ref="H39:I39"/>
    <mergeCell ref="J45:K45"/>
    <mergeCell ref="J40:K40"/>
    <mergeCell ref="J44:K44"/>
    <mergeCell ref="F41:G41"/>
    <mergeCell ref="L44:M44"/>
    <mergeCell ref="L43:M43"/>
    <mergeCell ref="F43:G43"/>
    <mergeCell ref="H43:I43"/>
    <mergeCell ref="J43:K43"/>
    <mergeCell ref="L45:M45"/>
    <mergeCell ref="D45:E45"/>
    <mergeCell ref="F45:G45"/>
    <mergeCell ref="N41:O43"/>
    <mergeCell ref="H44:I44"/>
    <mergeCell ref="D41:E41"/>
    <mergeCell ref="D42:E42"/>
    <mergeCell ref="F42:G42"/>
    <mergeCell ref="F39:G39"/>
    <mergeCell ref="D43:E43"/>
    <mergeCell ref="L40:M40"/>
    <mergeCell ref="L41:M41"/>
    <mergeCell ref="D46:E46"/>
    <mergeCell ref="F46:G46"/>
    <mergeCell ref="H46:I46"/>
    <mergeCell ref="J46:K46"/>
    <mergeCell ref="L46:M46"/>
    <mergeCell ref="C25:D25"/>
    <mergeCell ref="L36:M36"/>
    <mergeCell ref="H45:I45"/>
    <mergeCell ref="L39:M39"/>
    <mergeCell ref="F40:G40"/>
    <mergeCell ref="B45:C45"/>
    <mergeCell ref="A46:C46"/>
    <mergeCell ref="H36:I36"/>
    <mergeCell ref="J36:K36"/>
    <mergeCell ref="F36:G36"/>
    <mergeCell ref="L38:M38"/>
    <mergeCell ref="H38:I38"/>
    <mergeCell ref="A44:A45"/>
    <mergeCell ref="A41:A43"/>
    <mergeCell ref="B42:C42"/>
    <mergeCell ref="B36:C36"/>
    <mergeCell ref="B43:C43"/>
    <mergeCell ref="B39:C39"/>
    <mergeCell ref="B40:C40"/>
    <mergeCell ref="D40:E40"/>
    <mergeCell ref="N36:O40"/>
    <mergeCell ref="D35:E35"/>
    <mergeCell ref="J35:K35"/>
    <mergeCell ref="D36:E36"/>
    <mergeCell ref="L35:M35"/>
    <mergeCell ref="F37:G37"/>
    <mergeCell ref="L42:M42"/>
    <mergeCell ref="H41:I41"/>
    <mergeCell ref="F38:G38"/>
    <mergeCell ref="F35:G35"/>
    <mergeCell ref="J42:K42"/>
    <mergeCell ref="J38:K38"/>
    <mergeCell ref="H42:I42"/>
    <mergeCell ref="H40:I40"/>
    <mergeCell ref="J41:K41"/>
    <mergeCell ref="J39:K39"/>
  </mergeCells>
  <phoneticPr fontId="7"/>
  <printOptions horizontalCentered="1"/>
  <pageMargins left="0.39370078740157483" right="0.39370078740157483" top="0.98425196850393704" bottom="0.3937007874015748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73F3-1516-49A3-9ABF-582848CDCB2E}">
  <dimension ref="A1:I43"/>
  <sheetViews>
    <sheetView zoomScaleNormal="100" zoomScaleSheetLayoutView="100" workbookViewId="0">
      <selection activeCell="I1" sqref="I1"/>
    </sheetView>
  </sheetViews>
  <sheetFormatPr defaultRowHeight="13.5" x14ac:dyDescent="0.15"/>
  <cols>
    <col min="1" max="1" width="4.5" style="25" customWidth="1"/>
    <col min="2" max="2" width="7.75" style="25" customWidth="1"/>
    <col min="3" max="9" width="10.625" style="25" customWidth="1"/>
  </cols>
  <sheetData>
    <row r="1" spans="1:7" ht="17.25" x14ac:dyDescent="0.15">
      <c r="A1" s="29" t="s">
        <v>230</v>
      </c>
    </row>
    <row r="2" spans="1:7" ht="13.5" customHeight="1" x14ac:dyDescent="0.15">
      <c r="A2" s="29"/>
    </row>
    <row r="3" spans="1:7" x14ac:dyDescent="0.15">
      <c r="A3" s="5" t="s">
        <v>104</v>
      </c>
      <c r="B3" s="5"/>
      <c r="C3" s="5"/>
      <c r="D3" s="5"/>
      <c r="E3" s="5"/>
      <c r="F3" s="5"/>
    </row>
    <row r="4" spans="1:7" ht="30.75" customHeight="1" x14ac:dyDescent="0.15">
      <c r="A4" s="275" t="s">
        <v>22</v>
      </c>
      <c r="B4" s="271"/>
      <c r="C4" s="251" t="s">
        <v>29</v>
      </c>
      <c r="D4" s="252" t="s">
        <v>30</v>
      </c>
      <c r="E4" s="288"/>
      <c r="F4" s="288"/>
      <c r="G4" s="288"/>
    </row>
    <row r="5" spans="1:7" ht="30.75" customHeight="1" x14ac:dyDescent="0.15">
      <c r="A5" s="276"/>
      <c r="B5" s="273"/>
      <c r="C5" s="251"/>
      <c r="D5" s="170" t="s">
        <v>26</v>
      </c>
      <c r="E5" s="170" t="s">
        <v>31</v>
      </c>
      <c r="F5" s="170" t="s">
        <v>32</v>
      </c>
      <c r="G5" s="171" t="s">
        <v>33</v>
      </c>
    </row>
    <row r="6" spans="1:7" ht="30.75" customHeight="1" x14ac:dyDescent="0.15">
      <c r="A6" s="253" t="s">
        <v>256</v>
      </c>
      <c r="B6" s="254"/>
      <c r="C6" s="176">
        <v>251</v>
      </c>
      <c r="D6" s="190">
        <v>3605</v>
      </c>
      <c r="E6" s="190">
        <v>1866</v>
      </c>
      <c r="F6" s="190">
        <v>831</v>
      </c>
      <c r="G6" s="190">
        <v>908</v>
      </c>
    </row>
    <row r="7" spans="1:7" ht="30.75" customHeight="1" x14ac:dyDescent="0.15">
      <c r="A7" s="255" t="s">
        <v>257</v>
      </c>
      <c r="B7" s="256"/>
      <c r="C7" s="176">
        <v>242</v>
      </c>
      <c r="D7" s="190">
        <v>3300</v>
      </c>
      <c r="E7" s="190">
        <v>1576</v>
      </c>
      <c r="F7" s="190">
        <v>910</v>
      </c>
      <c r="G7" s="190">
        <v>814</v>
      </c>
    </row>
    <row r="8" spans="1:7" ht="30.75" customHeight="1" x14ac:dyDescent="0.15">
      <c r="A8" s="255" t="s">
        <v>258</v>
      </c>
      <c r="B8" s="256"/>
      <c r="C8" s="176">
        <v>296</v>
      </c>
      <c r="D8" s="190">
        <v>4802</v>
      </c>
      <c r="E8" s="190">
        <v>1404</v>
      </c>
      <c r="F8" s="190">
        <v>1303</v>
      </c>
      <c r="G8" s="190">
        <v>2095</v>
      </c>
    </row>
    <row r="9" spans="1:7" ht="30.75" customHeight="1" x14ac:dyDescent="0.15">
      <c r="A9" s="255" t="s">
        <v>259</v>
      </c>
      <c r="B9" s="256"/>
      <c r="C9" s="176">
        <v>296</v>
      </c>
      <c r="D9" s="190">
        <v>5299</v>
      </c>
      <c r="E9" s="190">
        <v>2030</v>
      </c>
      <c r="F9" s="190">
        <v>1241</v>
      </c>
      <c r="G9" s="190">
        <v>2028</v>
      </c>
    </row>
    <row r="10" spans="1:7" ht="30.75" customHeight="1" x14ac:dyDescent="0.15">
      <c r="A10" s="293" t="s">
        <v>271</v>
      </c>
      <c r="B10" s="294"/>
      <c r="C10" s="180">
        <v>296</v>
      </c>
      <c r="D10" s="189">
        <v>3872</v>
      </c>
      <c r="E10" s="189">
        <v>1347</v>
      </c>
      <c r="F10" s="189">
        <v>813</v>
      </c>
      <c r="G10" s="189">
        <v>1712</v>
      </c>
    </row>
    <row r="11" spans="1:7" ht="13.5" customHeight="1" x14ac:dyDescent="0.15">
      <c r="A11" s="116" t="s">
        <v>75</v>
      </c>
      <c r="B11" s="5"/>
      <c r="C11" s="5"/>
      <c r="D11" s="5"/>
      <c r="E11" s="5"/>
      <c r="F11" s="5"/>
    </row>
    <row r="12" spans="1:7" ht="13.5" customHeight="1" x14ac:dyDescent="0.15">
      <c r="A12" s="117"/>
      <c r="B12" s="5"/>
      <c r="C12" s="5"/>
      <c r="D12" s="5"/>
      <c r="E12" s="5"/>
      <c r="F12" s="5"/>
    </row>
    <row r="13" spans="1:7" ht="13.5" customHeight="1" x14ac:dyDescent="0.15">
      <c r="A13" s="117"/>
      <c r="B13" s="5"/>
      <c r="C13" s="5"/>
      <c r="D13" s="5"/>
      <c r="E13" s="5"/>
      <c r="F13" s="5"/>
    </row>
    <row r="16" spans="1:7" ht="17.25" x14ac:dyDescent="0.15">
      <c r="A16" s="29" t="s">
        <v>231</v>
      </c>
    </row>
    <row r="17" spans="1:9" ht="13.5" customHeight="1" x14ac:dyDescent="0.15">
      <c r="A17" s="29"/>
    </row>
    <row r="18" spans="1:9" x14ac:dyDescent="0.15">
      <c r="A18" s="2" t="s">
        <v>210</v>
      </c>
      <c r="B18" s="2"/>
      <c r="C18" s="5"/>
      <c r="D18" s="5"/>
      <c r="E18" s="5"/>
      <c r="F18" s="5"/>
      <c r="G18" s="5"/>
      <c r="H18" s="5"/>
      <c r="I18" s="178" t="s">
        <v>274</v>
      </c>
    </row>
    <row r="19" spans="1:9" ht="30.75" customHeight="1" x14ac:dyDescent="0.15">
      <c r="A19" s="359" t="s">
        <v>84</v>
      </c>
      <c r="B19" s="368"/>
      <c r="C19" s="368"/>
      <c r="D19" s="191" t="s">
        <v>85</v>
      </c>
      <c r="E19" s="191" t="s">
        <v>86</v>
      </c>
      <c r="F19" s="191" t="s">
        <v>87</v>
      </c>
      <c r="G19" s="191" t="s">
        <v>88</v>
      </c>
      <c r="H19" s="171" t="s">
        <v>198</v>
      </c>
      <c r="I19" s="171" t="s">
        <v>186</v>
      </c>
    </row>
    <row r="20" spans="1:9" ht="30.75" customHeight="1" x14ac:dyDescent="0.15">
      <c r="A20" s="364" t="s">
        <v>89</v>
      </c>
      <c r="B20" s="360" t="s">
        <v>213</v>
      </c>
      <c r="C20" s="361"/>
      <c r="D20" s="175" t="s">
        <v>295</v>
      </c>
      <c r="E20" s="76">
        <v>13</v>
      </c>
      <c r="F20" s="172" t="s">
        <v>295</v>
      </c>
      <c r="G20" s="172" t="s">
        <v>295</v>
      </c>
      <c r="H20" s="76">
        <f t="shared" ref="H20:H27" si="0">SUM(D20:G20)</f>
        <v>13</v>
      </c>
      <c r="I20" s="323">
        <f>SUM(H20:H23)</f>
        <v>19</v>
      </c>
    </row>
    <row r="21" spans="1:9" ht="30.75" customHeight="1" x14ac:dyDescent="0.15">
      <c r="A21" s="369"/>
      <c r="B21" s="366" t="s">
        <v>212</v>
      </c>
      <c r="C21" s="367"/>
      <c r="D21" s="176" t="s">
        <v>295</v>
      </c>
      <c r="E21" s="30">
        <v>4</v>
      </c>
      <c r="F21" s="200" t="s">
        <v>295</v>
      </c>
      <c r="G21" s="200" t="s">
        <v>295</v>
      </c>
      <c r="H21" s="30">
        <f t="shared" si="0"/>
        <v>4</v>
      </c>
      <c r="I21" s="289"/>
    </row>
    <row r="22" spans="1:9" ht="30.75" customHeight="1" x14ac:dyDescent="0.15">
      <c r="A22" s="369"/>
      <c r="B22" s="366" t="s">
        <v>214</v>
      </c>
      <c r="C22" s="367"/>
      <c r="D22" s="176" t="s">
        <v>295</v>
      </c>
      <c r="E22" s="30">
        <v>1</v>
      </c>
      <c r="F22" s="200" t="s">
        <v>295</v>
      </c>
      <c r="G22" s="200" t="s">
        <v>295</v>
      </c>
      <c r="H22" s="30">
        <f t="shared" si="0"/>
        <v>1</v>
      </c>
      <c r="I22" s="289"/>
    </row>
    <row r="23" spans="1:9" ht="30.75" customHeight="1" x14ac:dyDescent="0.15">
      <c r="A23" s="365"/>
      <c r="B23" s="362" t="s">
        <v>215</v>
      </c>
      <c r="C23" s="370"/>
      <c r="D23" s="200" t="s">
        <v>295</v>
      </c>
      <c r="E23" s="30">
        <v>1</v>
      </c>
      <c r="F23" s="200" t="s">
        <v>295</v>
      </c>
      <c r="G23" s="200" t="s">
        <v>295</v>
      </c>
      <c r="H23" s="18">
        <f t="shared" si="0"/>
        <v>1</v>
      </c>
      <c r="I23" s="290"/>
    </row>
    <row r="24" spans="1:9" ht="30.75" customHeight="1" x14ac:dyDescent="0.15">
      <c r="A24" s="364" t="s">
        <v>90</v>
      </c>
      <c r="B24" s="360" t="s">
        <v>216</v>
      </c>
      <c r="C24" s="361"/>
      <c r="D24" s="185">
        <v>1</v>
      </c>
      <c r="E24" s="76">
        <v>23</v>
      </c>
      <c r="F24" s="76">
        <v>4</v>
      </c>
      <c r="G24" s="76">
        <v>2</v>
      </c>
      <c r="H24" s="76">
        <f t="shared" si="0"/>
        <v>30</v>
      </c>
      <c r="I24" s="261">
        <f>SUM(H24:H25)</f>
        <v>288</v>
      </c>
    </row>
    <row r="25" spans="1:9" ht="30.75" customHeight="1" x14ac:dyDescent="0.15">
      <c r="A25" s="365"/>
      <c r="B25" s="362" t="s">
        <v>217</v>
      </c>
      <c r="C25" s="363"/>
      <c r="D25" s="212">
        <v>1</v>
      </c>
      <c r="E25" s="213">
        <v>189</v>
      </c>
      <c r="F25" s="18">
        <v>18</v>
      </c>
      <c r="G25" s="18">
        <v>50</v>
      </c>
      <c r="H25" s="188">
        <f t="shared" si="0"/>
        <v>258</v>
      </c>
      <c r="I25" s="291"/>
    </row>
    <row r="26" spans="1:9" ht="30.75" customHeight="1" x14ac:dyDescent="0.15">
      <c r="A26" s="122" t="s">
        <v>92</v>
      </c>
      <c r="B26" s="360" t="s">
        <v>218</v>
      </c>
      <c r="C26" s="361"/>
      <c r="D26" s="175" t="s">
        <v>295</v>
      </c>
      <c r="E26" s="76">
        <v>2</v>
      </c>
      <c r="F26" s="172" t="s">
        <v>295</v>
      </c>
      <c r="G26" s="172" t="s">
        <v>295</v>
      </c>
      <c r="H26" s="214">
        <f t="shared" si="0"/>
        <v>2</v>
      </c>
      <c r="I26" s="76">
        <f>SUM(H26)</f>
        <v>2</v>
      </c>
    </row>
    <row r="27" spans="1:9" ht="30.75" customHeight="1" x14ac:dyDescent="0.15">
      <c r="A27" s="358" t="s">
        <v>27</v>
      </c>
      <c r="B27" s="358"/>
      <c r="C27" s="359"/>
      <c r="D27" s="175" t="s">
        <v>295</v>
      </c>
      <c r="E27" s="76">
        <v>7</v>
      </c>
      <c r="F27" s="215" t="s">
        <v>295</v>
      </c>
      <c r="G27" s="76">
        <v>3</v>
      </c>
      <c r="H27" s="214">
        <f t="shared" si="0"/>
        <v>10</v>
      </c>
      <c r="I27" s="76">
        <f>SUM(H27)</f>
        <v>10</v>
      </c>
    </row>
    <row r="28" spans="1:9" ht="30.75" customHeight="1" x14ac:dyDescent="0.15">
      <c r="A28" s="358" t="s">
        <v>186</v>
      </c>
      <c r="B28" s="358"/>
      <c r="C28" s="358"/>
      <c r="D28" s="216">
        <f>SUM(D20:D27)</f>
        <v>2</v>
      </c>
      <c r="E28" s="160">
        <f>SUM(E20:E27)</f>
        <v>240</v>
      </c>
      <c r="F28" s="160">
        <f>SUM(F20:F27)</f>
        <v>22</v>
      </c>
      <c r="G28" s="160">
        <f>SUM(G20:G27)</f>
        <v>55</v>
      </c>
      <c r="H28" s="160">
        <f>SUM(H20:H27)</f>
        <v>319</v>
      </c>
      <c r="I28" s="160">
        <f t="shared" ref="I28" si="1">SUM(I20:J27)</f>
        <v>319</v>
      </c>
    </row>
    <row r="29" spans="1:9" x14ac:dyDescent="0.15">
      <c r="A29" s="2" t="s">
        <v>211</v>
      </c>
    </row>
    <row r="30" spans="1:9" ht="13.5" customHeight="1" x14ac:dyDescent="0.15">
      <c r="A30" s="29"/>
    </row>
    <row r="31" spans="1:9" x14ac:dyDescent="0.15">
      <c r="A31" s="133"/>
      <c r="B31" s="133"/>
      <c r="C31" s="133"/>
      <c r="D31" s="133"/>
      <c r="E31" s="133"/>
      <c r="F31" s="133"/>
    </row>
    <row r="32" spans="1:9" ht="13.5" customHeight="1" x14ac:dyDescent="0.15">
      <c r="A32" s="134"/>
      <c r="B32" s="134"/>
      <c r="C32" s="119"/>
      <c r="D32" s="119"/>
      <c r="E32" s="119"/>
      <c r="F32" s="119"/>
      <c r="G32" s="133"/>
      <c r="H32" s="111"/>
    </row>
    <row r="33" spans="1:8" ht="13.5" customHeight="1" x14ac:dyDescent="0.15">
      <c r="A33" s="135"/>
      <c r="B33" s="135"/>
      <c r="C33" s="120"/>
      <c r="D33" s="120"/>
      <c r="E33" s="121"/>
      <c r="F33" s="134"/>
      <c r="G33" s="133"/>
      <c r="H33" s="111"/>
    </row>
    <row r="34" spans="1:8" ht="13.5" customHeight="1" x14ac:dyDescent="0.15">
      <c r="A34" s="135"/>
      <c r="B34" s="135"/>
      <c r="C34" s="195"/>
      <c r="D34" s="195"/>
      <c r="E34" s="195"/>
      <c r="F34" s="134"/>
      <c r="G34" s="133"/>
      <c r="H34" s="111"/>
    </row>
    <row r="35" spans="1:8" ht="13.5" customHeight="1" x14ac:dyDescent="0.15">
      <c r="A35" s="135"/>
      <c r="B35" s="135"/>
      <c r="C35" s="195"/>
      <c r="D35" s="195"/>
      <c r="E35" s="195"/>
      <c r="F35" s="134"/>
      <c r="G35" s="133"/>
      <c r="H35" s="111"/>
    </row>
    <row r="36" spans="1:8" ht="13.5" customHeight="1" x14ac:dyDescent="0.15">
      <c r="A36" s="135"/>
      <c r="B36" s="135"/>
      <c r="C36" s="195"/>
      <c r="D36" s="195"/>
      <c r="E36" s="195"/>
      <c r="F36" s="134"/>
      <c r="G36" s="183"/>
      <c r="H36" s="183"/>
    </row>
    <row r="37" spans="1:8" ht="13.5" customHeight="1" x14ac:dyDescent="0.15">
      <c r="A37" s="135"/>
      <c r="B37" s="135"/>
      <c r="C37" s="195"/>
      <c r="D37" s="195"/>
      <c r="E37" s="195"/>
      <c r="F37" s="134"/>
      <c r="G37" s="190"/>
      <c r="H37" s="190"/>
    </row>
    <row r="38" spans="1:8" ht="13.5" customHeight="1" x14ac:dyDescent="0.15">
      <c r="A38" s="135"/>
      <c r="B38" s="135"/>
      <c r="C38" s="195"/>
      <c r="D38" s="195"/>
      <c r="E38" s="195"/>
      <c r="F38" s="134"/>
      <c r="G38" s="190"/>
      <c r="H38" s="190"/>
    </row>
    <row r="39" spans="1:8" ht="13.5" customHeight="1" x14ac:dyDescent="0.15">
      <c r="A39" s="135"/>
      <c r="B39" s="135"/>
      <c r="C39" s="195"/>
      <c r="D39" s="195"/>
      <c r="E39" s="195"/>
      <c r="F39" s="357"/>
      <c r="G39" s="190"/>
      <c r="H39" s="190"/>
    </row>
    <row r="40" spans="1:8" ht="13.5" customHeight="1" x14ac:dyDescent="0.15">
      <c r="A40" s="135"/>
      <c r="B40" s="135"/>
      <c r="C40" s="195"/>
      <c r="D40" s="195"/>
      <c r="E40" s="195"/>
      <c r="F40" s="357"/>
      <c r="G40" s="190"/>
      <c r="H40" s="190"/>
    </row>
    <row r="41" spans="1:8" ht="13.5" customHeight="1" x14ac:dyDescent="0.15">
      <c r="A41" s="134"/>
      <c r="B41" s="134"/>
      <c r="C41" s="195"/>
      <c r="D41" s="195"/>
      <c r="E41" s="195"/>
      <c r="F41" s="195"/>
      <c r="G41" s="190"/>
      <c r="H41" s="190"/>
    </row>
    <row r="42" spans="1:8" x14ac:dyDescent="0.15">
      <c r="A42" s="118"/>
      <c r="B42" s="7"/>
      <c r="C42" s="7"/>
      <c r="D42" s="7"/>
      <c r="E42" s="7"/>
      <c r="F42" s="7"/>
    </row>
    <row r="43" spans="1:8" x14ac:dyDescent="0.15">
      <c r="A43" s="5"/>
      <c r="B43" s="5"/>
      <c r="C43" s="5"/>
      <c r="D43" s="5"/>
      <c r="E43" s="5"/>
      <c r="F43" s="5"/>
    </row>
  </sheetData>
  <mergeCells count="23">
    <mergeCell ref="A9:B9"/>
    <mergeCell ref="A10:B10"/>
    <mergeCell ref="D4:G4"/>
    <mergeCell ref="I20:I23"/>
    <mergeCell ref="I24:I25"/>
    <mergeCell ref="B21:C21"/>
    <mergeCell ref="B22:C22"/>
    <mergeCell ref="A19:C19"/>
    <mergeCell ref="A20:A23"/>
    <mergeCell ref="B20:C20"/>
    <mergeCell ref="B23:C23"/>
    <mergeCell ref="C4:C5"/>
    <mergeCell ref="A4:B5"/>
    <mergeCell ref="A6:B6"/>
    <mergeCell ref="A7:B7"/>
    <mergeCell ref="A8:B8"/>
    <mergeCell ref="F39:F40"/>
    <mergeCell ref="A28:C28"/>
    <mergeCell ref="A27:C27"/>
    <mergeCell ref="B26:C26"/>
    <mergeCell ref="B25:C25"/>
    <mergeCell ref="A24:A25"/>
    <mergeCell ref="B24:C24"/>
  </mergeCells>
  <phoneticPr fontId="7"/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0"/>
  <sheetViews>
    <sheetView zoomScaleNormal="100" zoomScaleSheetLayoutView="100" workbookViewId="0">
      <selection activeCell="G1" sqref="G1"/>
    </sheetView>
  </sheetViews>
  <sheetFormatPr defaultRowHeight="13.5" x14ac:dyDescent="0.15"/>
  <cols>
    <col min="1" max="1" width="5.625" customWidth="1"/>
    <col min="2" max="7" width="12.625" style="25" customWidth="1"/>
    <col min="8" max="8" width="6.75" style="25" customWidth="1"/>
    <col min="9" max="9" width="4.5" style="25" customWidth="1"/>
    <col min="10" max="10" width="2.75" customWidth="1"/>
  </cols>
  <sheetData>
    <row r="1" spans="1:19" ht="17.25" x14ac:dyDescent="0.15">
      <c r="A1" s="29" t="s">
        <v>232</v>
      </c>
    </row>
    <row r="2" spans="1:19" ht="13.5" customHeight="1" x14ac:dyDescent="0.15">
      <c r="B2" s="29"/>
    </row>
    <row r="3" spans="1:19" x14ac:dyDescent="0.15">
      <c r="A3" s="263" t="s">
        <v>206</v>
      </c>
      <c r="B3" s="263"/>
      <c r="C3" s="5"/>
      <c r="D3" s="5"/>
      <c r="E3" s="5"/>
      <c r="F3" s="5"/>
      <c r="I3"/>
    </row>
    <row r="4" spans="1:19" ht="24" customHeight="1" x14ac:dyDescent="0.15">
      <c r="A4" s="385" t="s">
        <v>22</v>
      </c>
      <c r="B4" s="386"/>
      <c r="C4" s="251" t="s">
        <v>29</v>
      </c>
      <c r="D4" s="252" t="s">
        <v>30</v>
      </c>
      <c r="E4" s="288"/>
      <c r="F4" s="288"/>
      <c r="G4" s="288"/>
      <c r="H4" s="105"/>
    </row>
    <row r="5" spans="1:19" ht="30.75" customHeight="1" x14ac:dyDescent="0.15">
      <c r="A5" s="387"/>
      <c r="B5" s="388"/>
      <c r="C5" s="251"/>
      <c r="D5" s="170" t="s">
        <v>26</v>
      </c>
      <c r="E5" s="187" t="s">
        <v>146</v>
      </c>
      <c r="F5" s="186" t="s">
        <v>147</v>
      </c>
      <c r="G5" s="171" t="s">
        <v>33</v>
      </c>
      <c r="H5" s="107"/>
      <c r="K5" s="39"/>
    </row>
    <row r="6" spans="1:19" ht="30.75" customHeight="1" x14ac:dyDescent="0.15">
      <c r="B6" s="99" t="s">
        <v>256</v>
      </c>
      <c r="C6" s="176">
        <v>260</v>
      </c>
      <c r="D6" s="190">
        <v>3420</v>
      </c>
      <c r="E6" s="190">
        <v>2365</v>
      </c>
      <c r="F6" s="190">
        <v>621</v>
      </c>
      <c r="G6" s="190">
        <v>434</v>
      </c>
      <c r="H6" s="106"/>
      <c r="I6" s="32"/>
      <c r="L6" s="25"/>
      <c r="M6" s="25"/>
      <c r="N6" s="25"/>
      <c r="O6" s="25"/>
      <c r="P6" s="25"/>
      <c r="Q6" s="25"/>
      <c r="R6" s="25"/>
      <c r="S6" s="25"/>
    </row>
    <row r="7" spans="1:19" ht="30.75" customHeight="1" x14ac:dyDescent="0.15">
      <c r="B7" s="114" t="s">
        <v>257</v>
      </c>
      <c r="C7" s="176">
        <v>250</v>
      </c>
      <c r="D7" s="190">
        <v>4132</v>
      </c>
      <c r="E7" s="190">
        <v>2989</v>
      </c>
      <c r="F7" s="190">
        <v>652</v>
      </c>
      <c r="G7" s="190">
        <v>491</v>
      </c>
      <c r="H7" s="106"/>
      <c r="I7" s="32"/>
      <c r="L7" s="25"/>
      <c r="M7" s="25"/>
      <c r="N7" s="25"/>
      <c r="O7" s="25"/>
      <c r="P7" s="25"/>
      <c r="Q7" s="25"/>
      <c r="R7" s="25"/>
      <c r="S7" s="25"/>
    </row>
    <row r="8" spans="1:19" ht="30.75" customHeight="1" x14ac:dyDescent="0.15">
      <c r="B8" s="114" t="s">
        <v>258</v>
      </c>
      <c r="C8" s="176">
        <v>313</v>
      </c>
      <c r="D8" s="190">
        <v>5051</v>
      </c>
      <c r="E8" s="190">
        <v>3817</v>
      </c>
      <c r="F8" s="190">
        <v>612</v>
      </c>
      <c r="G8" s="190">
        <v>622</v>
      </c>
      <c r="H8" s="106"/>
      <c r="I8" s="32"/>
      <c r="L8" s="48"/>
      <c r="M8" s="25"/>
      <c r="N8" s="25"/>
      <c r="O8" s="25"/>
      <c r="P8" s="25"/>
      <c r="Q8" s="25"/>
      <c r="R8" s="25"/>
      <c r="S8" s="25"/>
    </row>
    <row r="9" spans="1:19" ht="30.75" customHeight="1" x14ac:dyDescent="0.15">
      <c r="B9" s="99" t="s">
        <v>259</v>
      </c>
      <c r="C9" s="176">
        <v>303</v>
      </c>
      <c r="D9" s="190">
        <v>5577</v>
      </c>
      <c r="E9" s="190">
        <v>4117</v>
      </c>
      <c r="F9" s="190">
        <v>637</v>
      </c>
      <c r="G9" s="190">
        <v>823</v>
      </c>
      <c r="H9" s="106"/>
      <c r="I9" s="32"/>
      <c r="L9" s="48"/>
      <c r="M9" s="25"/>
      <c r="N9" s="25"/>
      <c r="O9" s="25"/>
      <c r="P9" s="25"/>
      <c r="Q9" s="25"/>
      <c r="R9" s="25"/>
      <c r="S9" s="25"/>
    </row>
    <row r="10" spans="1:19" ht="30.75" customHeight="1" x14ac:dyDescent="0.15">
      <c r="A10" s="163"/>
      <c r="B10" s="100" t="s">
        <v>271</v>
      </c>
      <c r="C10" s="180">
        <v>302</v>
      </c>
      <c r="D10" s="189">
        <v>6569</v>
      </c>
      <c r="E10" s="189">
        <v>5082</v>
      </c>
      <c r="F10" s="189">
        <v>614</v>
      </c>
      <c r="G10" s="189">
        <v>873</v>
      </c>
      <c r="H10" s="106"/>
      <c r="I10" s="32"/>
      <c r="L10" s="25"/>
      <c r="M10" s="25"/>
      <c r="N10" s="25"/>
      <c r="O10" s="25"/>
      <c r="P10" s="25"/>
      <c r="Q10" s="25"/>
      <c r="R10" s="25"/>
      <c r="S10" s="25"/>
    </row>
    <row r="11" spans="1:19" x14ac:dyDescent="0.15">
      <c r="A11" s="73" t="s">
        <v>94</v>
      </c>
      <c r="B11" s="7"/>
      <c r="C11" s="5"/>
      <c r="D11" s="5"/>
      <c r="E11" s="5"/>
      <c r="F11" s="5"/>
      <c r="I11"/>
      <c r="K11" s="25"/>
      <c r="L11" s="25"/>
      <c r="M11" s="25"/>
      <c r="N11" s="25"/>
      <c r="O11" s="25"/>
      <c r="P11" s="25"/>
      <c r="Q11" s="25"/>
      <c r="R11" s="25"/>
    </row>
    <row r="12" spans="1:19" x14ac:dyDescent="0.15">
      <c r="B12" s="118"/>
      <c r="C12" s="7"/>
      <c r="D12" s="5"/>
      <c r="E12" s="5"/>
      <c r="F12" s="5"/>
      <c r="G12" s="5"/>
      <c r="L12" s="25"/>
      <c r="M12" s="25"/>
      <c r="N12" s="25"/>
      <c r="O12" s="25"/>
      <c r="P12" s="25"/>
      <c r="Q12" s="25"/>
      <c r="R12" s="25"/>
      <c r="S12" s="25"/>
    </row>
    <row r="13" spans="1:19" x14ac:dyDescent="0.15">
      <c r="B13" s="161"/>
      <c r="C13" s="7"/>
      <c r="D13" s="5"/>
      <c r="E13" s="5"/>
      <c r="F13" s="5"/>
      <c r="G13" s="5"/>
      <c r="L13" s="25"/>
      <c r="M13" s="25"/>
      <c r="N13" s="25"/>
      <c r="O13" s="25"/>
      <c r="P13" s="25"/>
      <c r="Q13" s="25"/>
      <c r="R13" s="25"/>
      <c r="S13" s="25"/>
    </row>
    <row r="14" spans="1:19" x14ac:dyDescent="0.15">
      <c r="B14" s="118"/>
      <c r="C14" s="7"/>
      <c r="D14" s="5"/>
      <c r="E14" s="5"/>
      <c r="F14" s="5"/>
      <c r="G14" s="5"/>
      <c r="L14" s="25"/>
      <c r="M14" s="25"/>
      <c r="N14" s="25"/>
      <c r="O14" s="25"/>
      <c r="P14" s="25"/>
      <c r="Q14" s="25"/>
      <c r="R14" s="25"/>
      <c r="S14" s="25"/>
    </row>
    <row r="15" spans="1:19" x14ac:dyDescent="0.15">
      <c r="L15" s="25"/>
      <c r="M15" s="25"/>
      <c r="N15" s="25"/>
      <c r="O15" s="25"/>
      <c r="P15" s="25"/>
      <c r="Q15" s="25"/>
      <c r="R15" s="25"/>
      <c r="S15" s="25"/>
    </row>
    <row r="16" spans="1:19" x14ac:dyDescent="0.15">
      <c r="L16" s="25"/>
      <c r="M16" s="25"/>
      <c r="N16" s="25"/>
      <c r="O16" s="25"/>
      <c r="P16" s="25"/>
      <c r="Q16" s="25"/>
      <c r="R16" s="25"/>
      <c r="S16" s="25"/>
    </row>
    <row r="17" spans="1:19" ht="17.25" x14ac:dyDescent="0.15">
      <c r="A17" s="29" t="s">
        <v>233</v>
      </c>
      <c r="I17"/>
      <c r="K17" s="25"/>
      <c r="L17" s="25"/>
      <c r="M17" s="25"/>
      <c r="N17" s="25"/>
      <c r="O17" s="25"/>
      <c r="P17" s="25"/>
      <c r="Q17" s="25"/>
      <c r="R17" s="25"/>
    </row>
    <row r="18" spans="1:19" ht="13.5" customHeight="1" x14ac:dyDescent="0.15">
      <c r="L18" s="25"/>
      <c r="M18" s="25"/>
      <c r="N18" s="25"/>
      <c r="O18" s="25"/>
      <c r="P18" s="25"/>
      <c r="Q18" s="25"/>
      <c r="R18" s="25"/>
      <c r="S18" s="25"/>
    </row>
    <row r="19" spans="1:19" x14ac:dyDescent="0.15">
      <c r="A19" s="300" t="s">
        <v>180</v>
      </c>
      <c r="B19" s="300"/>
      <c r="D19" s="18"/>
      <c r="E19" s="18"/>
      <c r="F19" s="265" t="s">
        <v>274</v>
      </c>
      <c r="G19" s="265"/>
      <c r="L19" s="25"/>
      <c r="M19" s="25"/>
      <c r="N19" s="25"/>
      <c r="O19" s="25"/>
      <c r="P19" s="25"/>
      <c r="Q19" s="25"/>
      <c r="R19" s="25"/>
      <c r="S19" s="25"/>
    </row>
    <row r="20" spans="1:19" ht="30.75" customHeight="1" x14ac:dyDescent="0.15">
      <c r="A20" s="162"/>
      <c r="B20" s="380" t="s">
        <v>303</v>
      </c>
      <c r="C20" s="381"/>
      <c r="D20" s="199" t="s">
        <v>183</v>
      </c>
      <c r="E20" s="113" t="s">
        <v>184</v>
      </c>
      <c r="F20" s="113" t="s">
        <v>185</v>
      </c>
      <c r="G20" s="198" t="s">
        <v>186</v>
      </c>
      <c r="H20" s="105"/>
      <c r="I20" s="111"/>
      <c r="L20" s="25"/>
      <c r="M20" s="25"/>
      <c r="N20" s="25"/>
      <c r="O20" s="25"/>
      <c r="P20" s="25"/>
      <c r="Q20" s="25"/>
      <c r="R20" s="25"/>
      <c r="S20" s="25"/>
    </row>
    <row r="21" spans="1:19" ht="30.75" customHeight="1" x14ac:dyDescent="0.15">
      <c r="A21" s="384" t="s">
        <v>301</v>
      </c>
      <c r="B21" s="377" t="s">
        <v>306</v>
      </c>
      <c r="C21" s="378"/>
      <c r="D21" s="217">
        <v>152</v>
      </c>
      <c r="E21" s="217">
        <v>12</v>
      </c>
      <c r="F21" s="196">
        <v>164</v>
      </c>
      <c r="G21" s="371">
        <f>SUM(F21:F25)</f>
        <v>639</v>
      </c>
      <c r="H21" s="105"/>
      <c r="I21" s="111"/>
      <c r="L21" s="25"/>
      <c r="M21" s="25"/>
      <c r="N21" s="25"/>
      <c r="O21" s="25"/>
      <c r="P21" s="25"/>
      <c r="Q21" s="25"/>
      <c r="R21" s="25"/>
      <c r="S21" s="25"/>
    </row>
    <row r="22" spans="1:19" ht="30.75" customHeight="1" x14ac:dyDescent="0.15">
      <c r="A22" s="384"/>
      <c r="B22" s="382" t="s">
        <v>307</v>
      </c>
      <c r="C22" s="383"/>
      <c r="D22" s="195">
        <v>102</v>
      </c>
      <c r="E22" s="195" t="s">
        <v>295</v>
      </c>
      <c r="F22" s="195">
        <v>102</v>
      </c>
      <c r="G22" s="372"/>
      <c r="H22" s="105"/>
      <c r="I22" s="111"/>
      <c r="L22" s="25"/>
      <c r="M22" s="25"/>
      <c r="N22" s="25"/>
      <c r="O22" s="25"/>
      <c r="P22" s="25"/>
      <c r="Q22" s="25"/>
      <c r="R22" s="25"/>
      <c r="S22" s="25"/>
    </row>
    <row r="23" spans="1:19" ht="30.75" customHeight="1" x14ac:dyDescent="0.15">
      <c r="A23" s="384"/>
      <c r="B23" s="382" t="s">
        <v>308</v>
      </c>
      <c r="C23" s="383"/>
      <c r="D23" s="195">
        <v>269</v>
      </c>
      <c r="E23" s="195">
        <v>3</v>
      </c>
      <c r="F23" s="195">
        <v>272</v>
      </c>
      <c r="G23" s="372"/>
      <c r="H23" s="105"/>
      <c r="I23" s="111"/>
      <c r="L23" s="25"/>
      <c r="M23" s="25"/>
      <c r="N23" s="25"/>
      <c r="O23" s="25"/>
      <c r="P23" s="25"/>
      <c r="Q23" s="25"/>
      <c r="R23" s="25"/>
      <c r="S23" s="25"/>
    </row>
    <row r="24" spans="1:19" ht="30.75" customHeight="1" x14ac:dyDescent="0.15">
      <c r="A24" s="384"/>
      <c r="B24" s="382" t="s">
        <v>309</v>
      </c>
      <c r="C24" s="383"/>
      <c r="D24" s="195">
        <v>91</v>
      </c>
      <c r="E24" s="195">
        <v>1</v>
      </c>
      <c r="F24" s="195">
        <v>92</v>
      </c>
      <c r="G24" s="372"/>
      <c r="H24" s="107"/>
      <c r="I24" s="107"/>
      <c r="L24" s="25"/>
      <c r="M24" s="25"/>
      <c r="N24" s="25"/>
      <c r="O24" s="25"/>
      <c r="P24" s="25"/>
      <c r="Q24" s="25"/>
      <c r="R24" s="25"/>
      <c r="S24" s="25"/>
    </row>
    <row r="25" spans="1:19" ht="30.75" customHeight="1" x14ac:dyDescent="0.15">
      <c r="A25" s="384"/>
      <c r="B25" s="375" t="s">
        <v>310</v>
      </c>
      <c r="C25" s="376"/>
      <c r="D25" s="197">
        <v>9</v>
      </c>
      <c r="E25" s="197" t="s">
        <v>295</v>
      </c>
      <c r="F25" s="197">
        <v>9</v>
      </c>
      <c r="G25" s="373"/>
      <c r="H25" s="106"/>
      <c r="I25" s="106"/>
      <c r="K25" s="25"/>
      <c r="L25" s="48"/>
      <c r="M25" s="25"/>
      <c r="N25" s="25"/>
      <c r="O25" s="25"/>
      <c r="P25" s="25"/>
      <c r="Q25" s="25"/>
      <c r="R25" s="25"/>
      <c r="S25" s="25"/>
    </row>
    <row r="26" spans="1:19" ht="30.75" customHeight="1" x14ac:dyDescent="0.15">
      <c r="A26" s="384" t="s">
        <v>302</v>
      </c>
      <c r="B26" s="377" t="s">
        <v>304</v>
      </c>
      <c r="C26" s="378"/>
      <c r="D26" s="195">
        <v>426</v>
      </c>
      <c r="E26" s="195" t="s">
        <v>295</v>
      </c>
      <c r="F26" s="195">
        <v>426</v>
      </c>
      <c r="G26" s="357">
        <f>F26+F27</f>
        <v>578</v>
      </c>
      <c r="H26" s="106"/>
      <c r="I26" s="106"/>
      <c r="K26" s="25"/>
      <c r="L26" s="25"/>
      <c r="M26" s="25"/>
      <c r="N26" s="25"/>
      <c r="O26" s="25"/>
      <c r="P26" s="25"/>
      <c r="Q26" s="25"/>
      <c r="R26" s="25"/>
      <c r="S26" s="25"/>
    </row>
    <row r="27" spans="1:19" ht="30.75" customHeight="1" x14ac:dyDescent="0.15">
      <c r="A27" s="384"/>
      <c r="B27" s="379" t="s">
        <v>305</v>
      </c>
      <c r="C27" s="376"/>
      <c r="D27" s="197">
        <v>152</v>
      </c>
      <c r="E27" s="197" t="s">
        <v>295</v>
      </c>
      <c r="F27" s="197">
        <v>152</v>
      </c>
      <c r="G27" s="374"/>
      <c r="H27" s="106"/>
      <c r="I27" s="106"/>
      <c r="K27" s="25"/>
      <c r="L27" s="25"/>
      <c r="M27" s="25"/>
      <c r="N27" s="25"/>
      <c r="O27" s="25"/>
      <c r="P27" s="25"/>
      <c r="Q27" s="25"/>
      <c r="R27" s="25"/>
      <c r="S27" s="25"/>
    </row>
    <row r="28" spans="1:19" ht="30.75" customHeight="1" x14ac:dyDescent="0.15">
      <c r="A28" s="162"/>
      <c r="B28" s="380" t="s">
        <v>182</v>
      </c>
      <c r="C28" s="381"/>
      <c r="D28" s="197">
        <f>SUM(D21:D27)</f>
        <v>1201</v>
      </c>
      <c r="E28" s="197">
        <f>SUM(E21:E27)</f>
        <v>16</v>
      </c>
      <c r="F28" s="197">
        <f t="shared" ref="F28" si="0">SUM(D28:E28)</f>
        <v>1217</v>
      </c>
      <c r="G28" s="197">
        <f>G21+G26</f>
        <v>1217</v>
      </c>
      <c r="H28" s="106"/>
      <c r="I28" s="106"/>
      <c r="K28" s="25"/>
      <c r="L28" s="25"/>
      <c r="M28" s="25"/>
      <c r="N28" s="25"/>
      <c r="O28" s="25"/>
      <c r="P28" s="25"/>
      <c r="Q28" s="25"/>
      <c r="R28" s="25"/>
      <c r="S28" s="25"/>
    </row>
    <row r="29" spans="1:19" x14ac:dyDescent="0.15">
      <c r="A29" s="112" t="s">
        <v>181</v>
      </c>
      <c r="B29" s="7"/>
      <c r="C29" s="5"/>
      <c r="D29" s="5"/>
      <c r="E29" s="5"/>
      <c r="F29" s="5"/>
      <c r="I29"/>
      <c r="J29" s="25"/>
      <c r="K29" s="25"/>
      <c r="L29" s="25"/>
      <c r="M29" s="25"/>
      <c r="N29" s="25"/>
      <c r="O29" s="25"/>
      <c r="P29" s="25"/>
      <c r="Q29" s="25"/>
      <c r="R29" s="25"/>
    </row>
    <row r="30" spans="1:19" x14ac:dyDescent="0.15">
      <c r="B30" s="5"/>
      <c r="C30" s="5"/>
      <c r="D30" s="5"/>
      <c r="E30" s="5"/>
      <c r="F30" s="5"/>
      <c r="G30" s="5"/>
      <c r="K30" s="25"/>
      <c r="L30" s="25"/>
      <c r="M30" s="25"/>
      <c r="N30" s="25"/>
      <c r="O30" s="25"/>
      <c r="P30" s="25"/>
      <c r="Q30" s="25"/>
      <c r="R30" s="25"/>
      <c r="S30" s="25"/>
    </row>
  </sheetData>
  <mergeCells count="19">
    <mergeCell ref="A3:B3"/>
    <mergeCell ref="C4:C5"/>
    <mergeCell ref="B28:C28"/>
    <mergeCell ref="B20:C20"/>
    <mergeCell ref="B21:C21"/>
    <mergeCell ref="B22:C22"/>
    <mergeCell ref="B23:C23"/>
    <mergeCell ref="B24:C24"/>
    <mergeCell ref="A21:A25"/>
    <mergeCell ref="A26:A27"/>
    <mergeCell ref="A4:B5"/>
    <mergeCell ref="D4:G4"/>
    <mergeCell ref="F19:G19"/>
    <mergeCell ref="A19:B19"/>
    <mergeCell ref="G21:G25"/>
    <mergeCell ref="G26:G27"/>
    <mergeCell ref="B25:C25"/>
    <mergeCell ref="B26:C26"/>
    <mergeCell ref="B27:C27"/>
  </mergeCells>
  <phoneticPr fontId="7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33"/>
  <sheetViews>
    <sheetView showZeros="0" zoomScaleNormal="100" zoomScaleSheetLayoutView="100" workbookViewId="0">
      <selection activeCell="O1" sqref="O1"/>
    </sheetView>
  </sheetViews>
  <sheetFormatPr defaultRowHeight="13.5" x14ac:dyDescent="0.15"/>
  <cols>
    <col min="1" max="1" width="2.875" style="25" customWidth="1"/>
    <col min="2" max="2" width="9.625" style="25" customWidth="1"/>
    <col min="3" max="3" width="9.75" style="25" customWidth="1"/>
    <col min="4" max="4" width="6.625" style="25" customWidth="1"/>
    <col min="5" max="5" width="2.875" style="25" customWidth="1"/>
    <col min="6" max="6" width="7.625" style="25" customWidth="1"/>
    <col min="7" max="7" width="1.75" style="25" customWidth="1"/>
    <col min="8" max="8" width="8.875" style="25" customWidth="1"/>
    <col min="9" max="9" width="7.625" style="25" customWidth="1"/>
    <col min="10" max="10" width="1.75" style="25" customWidth="1"/>
    <col min="11" max="11" width="7.625" style="25" customWidth="1"/>
    <col min="12" max="12" width="1.75" style="25" customWidth="1"/>
    <col min="13" max="13" width="7.625" style="25" customWidth="1"/>
    <col min="14" max="14" width="1.75" style="25" customWidth="1"/>
    <col min="15" max="15" width="8.875" style="25" customWidth="1"/>
  </cols>
  <sheetData>
    <row r="1" spans="1:25" ht="17.25" x14ac:dyDescent="0.15">
      <c r="A1" s="29" t="s">
        <v>234</v>
      </c>
    </row>
    <row r="2" spans="1:25" ht="13.5" customHeight="1" x14ac:dyDescent="0.15">
      <c r="A2" s="29"/>
    </row>
    <row r="3" spans="1:25" x14ac:dyDescent="0.15">
      <c r="A3" s="263" t="s">
        <v>205</v>
      </c>
      <c r="B3" s="263"/>
      <c r="C3" s="5"/>
      <c r="D3" s="5"/>
      <c r="E3" s="5"/>
      <c r="F3" s="5"/>
      <c r="G3" s="5"/>
      <c r="Q3" s="104"/>
    </row>
    <row r="4" spans="1:25" ht="24" customHeight="1" x14ac:dyDescent="0.15">
      <c r="A4" s="275" t="s">
        <v>22</v>
      </c>
      <c r="B4" s="271"/>
      <c r="C4" s="324" t="s">
        <v>182</v>
      </c>
      <c r="D4" s="252" t="s">
        <v>34</v>
      </c>
      <c r="E4" s="288"/>
      <c r="F4" s="288"/>
      <c r="G4" s="288"/>
      <c r="H4" s="288"/>
      <c r="I4" s="252" t="s">
        <v>199</v>
      </c>
      <c r="J4" s="288"/>
      <c r="K4" s="288"/>
      <c r="L4" s="288"/>
      <c r="M4" s="288"/>
      <c r="N4" s="288"/>
      <c r="R4" s="108"/>
      <c r="S4" s="111"/>
      <c r="T4" s="111"/>
      <c r="U4" s="108"/>
      <c r="V4" s="108"/>
      <c r="W4" s="111"/>
    </row>
    <row r="5" spans="1:25" ht="24" customHeight="1" x14ac:dyDescent="0.15">
      <c r="A5" s="276"/>
      <c r="B5" s="273"/>
      <c r="C5" s="392"/>
      <c r="D5" s="252" t="s">
        <v>200</v>
      </c>
      <c r="E5" s="264"/>
      <c r="F5" s="252" t="s">
        <v>201</v>
      </c>
      <c r="G5" s="264"/>
      <c r="H5" s="171" t="s">
        <v>202</v>
      </c>
      <c r="I5" s="251" t="s">
        <v>200</v>
      </c>
      <c r="J5" s="251"/>
      <c r="K5" s="251" t="s">
        <v>203</v>
      </c>
      <c r="L5" s="251"/>
      <c r="M5" s="252" t="s">
        <v>202</v>
      </c>
      <c r="N5" s="288"/>
      <c r="R5" s="110"/>
      <c r="S5" s="110"/>
      <c r="T5" s="110"/>
      <c r="U5" s="110"/>
      <c r="V5" s="110"/>
      <c r="W5" s="110"/>
    </row>
    <row r="6" spans="1:25" ht="24" customHeight="1" x14ac:dyDescent="0.15">
      <c r="A6" s="253" t="s">
        <v>256</v>
      </c>
      <c r="B6" s="254"/>
      <c r="C6" s="190">
        <f t="shared" ref="C6:C10" si="0">D6+I6</f>
        <v>3548</v>
      </c>
      <c r="D6" s="323">
        <f t="shared" ref="D6:D9" si="1">SUM(F6:H6)</f>
        <v>3116</v>
      </c>
      <c r="E6" s="323"/>
      <c r="F6" s="323">
        <v>765</v>
      </c>
      <c r="G6" s="323"/>
      <c r="H6" s="190">
        <v>2351</v>
      </c>
      <c r="I6" s="323">
        <f t="shared" ref="I6:I9" si="2">SUM(K6:M6)</f>
        <v>432</v>
      </c>
      <c r="J6" s="323"/>
      <c r="K6" s="253">
        <v>152</v>
      </c>
      <c r="L6" s="253"/>
      <c r="M6" s="253">
        <v>280</v>
      </c>
      <c r="N6" s="253"/>
      <c r="R6" s="109"/>
      <c r="S6" s="109"/>
      <c r="T6" s="109"/>
      <c r="U6" s="109"/>
      <c r="V6" s="109"/>
      <c r="W6" s="109"/>
    </row>
    <row r="7" spans="1:25" ht="24" customHeight="1" x14ac:dyDescent="0.15">
      <c r="A7" s="255" t="s">
        <v>257</v>
      </c>
      <c r="B7" s="256"/>
      <c r="C7" s="190">
        <f t="shared" si="0"/>
        <v>3104</v>
      </c>
      <c r="D7" s="289">
        <f t="shared" si="1"/>
        <v>2788</v>
      </c>
      <c r="E7" s="289"/>
      <c r="F7" s="289">
        <v>472</v>
      </c>
      <c r="G7" s="289"/>
      <c r="H7" s="190">
        <v>2316</v>
      </c>
      <c r="I7" s="289">
        <f t="shared" si="2"/>
        <v>316</v>
      </c>
      <c r="J7" s="289"/>
      <c r="K7" s="255">
        <v>107</v>
      </c>
      <c r="L7" s="255"/>
      <c r="M7" s="280">
        <v>209</v>
      </c>
      <c r="N7" s="280"/>
      <c r="R7" s="109"/>
      <c r="S7" s="109"/>
      <c r="T7" s="109"/>
      <c r="U7" s="109"/>
      <c r="V7" s="109"/>
      <c r="W7" s="109"/>
    </row>
    <row r="8" spans="1:25" ht="24" customHeight="1" x14ac:dyDescent="0.15">
      <c r="A8" s="255" t="s">
        <v>258</v>
      </c>
      <c r="B8" s="256"/>
      <c r="C8" s="190">
        <f t="shared" si="0"/>
        <v>5540</v>
      </c>
      <c r="D8" s="289">
        <f t="shared" si="1"/>
        <v>4157</v>
      </c>
      <c r="E8" s="289"/>
      <c r="F8" s="289">
        <v>920</v>
      </c>
      <c r="G8" s="289"/>
      <c r="H8" s="190">
        <v>3237</v>
      </c>
      <c r="I8" s="289">
        <f t="shared" si="2"/>
        <v>1383</v>
      </c>
      <c r="J8" s="289"/>
      <c r="K8" s="255">
        <v>523</v>
      </c>
      <c r="L8" s="255"/>
      <c r="M8" s="280">
        <v>860</v>
      </c>
      <c r="N8" s="280"/>
      <c r="R8" s="109"/>
      <c r="S8" s="109"/>
      <c r="T8" s="109"/>
      <c r="U8" s="109"/>
      <c r="V8" s="109"/>
      <c r="W8" s="109"/>
    </row>
    <row r="9" spans="1:25" ht="24" customHeight="1" x14ac:dyDescent="0.15">
      <c r="A9" s="256" t="s">
        <v>259</v>
      </c>
      <c r="B9" s="256"/>
      <c r="C9" s="115">
        <f t="shared" si="0"/>
        <v>6609</v>
      </c>
      <c r="D9" s="289">
        <f t="shared" si="1"/>
        <v>5393</v>
      </c>
      <c r="E9" s="289"/>
      <c r="F9" s="289">
        <v>1573</v>
      </c>
      <c r="G9" s="289"/>
      <c r="H9" s="190">
        <v>3820</v>
      </c>
      <c r="I9" s="289">
        <f t="shared" si="2"/>
        <v>1216</v>
      </c>
      <c r="J9" s="289"/>
      <c r="K9" s="255">
        <v>424</v>
      </c>
      <c r="L9" s="255"/>
      <c r="M9" s="255">
        <v>792</v>
      </c>
      <c r="N9" s="255"/>
      <c r="R9" s="109"/>
      <c r="S9" s="109"/>
      <c r="T9" s="109"/>
      <c r="U9" s="109"/>
      <c r="V9" s="109"/>
      <c r="W9" s="109"/>
    </row>
    <row r="10" spans="1:25" ht="24" customHeight="1" x14ac:dyDescent="0.15">
      <c r="A10" s="293" t="s">
        <v>271</v>
      </c>
      <c r="B10" s="294"/>
      <c r="C10" s="218">
        <f t="shared" si="0"/>
        <v>7297</v>
      </c>
      <c r="D10" s="290">
        <f t="shared" ref="D10" si="3">SUM(F10:H10)</f>
        <v>5920</v>
      </c>
      <c r="E10" s="290"/>
      <c r="F10" s="290">
        <v>1697</v>
      </c>
      <c r="G10" s="290"/>
      <c r="H10" s="189">
        <v>4223</v>
      </c>
      <c r="I10" s="290">
        <f t="shared" ref="I10" si="4">SUM(K10:M10)</f>
        <v>1377</v>
      </c>
      <c r="J10" s="290"/>
      <c r="K10" s="265">
        <v>550</v>
      </c>
      <c r="L10" s="265"/>
      <c r="M10" s="265">
        <v>827</v>
      </c>
      <c r="N10" s="265"/>
      <c r="P10" s="25"/>
      <c r="R10" s="132"/>
      <c r="S10" s="132"/>
      <c r="T10" s="132"/>
      <c r="U10" s="132"/>
      <c r="V10" s="132"/>
      <c r="W10" s="132"/>
      <c r="X10" s="25"/>
      <c r="Y10" s="25"/>
    </row>
    <row r="11" spans="1:25" x14ac:dyDescent="0.15">
      <c r="A11" s="182" t="s">
        <v>119</v>
      </c>
      <c r="B11" s="7"/>
      <c r="C11" s="5"/>
      <c r="D11" s="5"/>
      <c r="E11" s="5"/>
      <c r="F11" s="5"/>
      <c r="G11" s="5"/>
      <c r="P11" s="25"/>
      <c r="R11" s="61"/>
      <c r="S11" s="61"/>
      <c r="T11" s="61"/>
      <c r="U11" s="61"/>
      <c r="V11" s="61"/>
      <c r="W11" s="61"/>
      <c r="X11" s="25"/>
      <c r="Y11" s="25"/>
    </row>
    <row r="12" spans="1:25" x14ac:dyDescent="0.15">
      <c r="P12" s="25"/>
      <c r="R12" s="61"/>
      <c r="S12" s="61"/>
      <c r="T12" s="61"/>
      <c r="U12" s="61"/>
      <c r="V12" s="61"/>
      <c r="W12" s="61"/>
      <c r="X12" s="25"/>
      <c r="Y12" s="25"/>
    </row>
    <row r="13" spans="1:25" x14ac:dyDescent="0.15">
      <c r="P13" s="25"/>
      <c r="R13" s="25"/>
      <c r="S13" s="25"/>
      <c r="T13" s="25"/>
      <c r="U13" s="25"/>
      <c r="V13" s="25"/>
      <c r="W13" s="25"/>
      <c r="X13" s="25"/>
      <c r="Y13" s="25"/>
    </row>
    <row r="14" spans="1:25" ht="17.25" x14ac:dyDescent="0.15">
      <c r="A14" s="391" t="s">
        <v>235</v>
      </c>
      <c r="B14" s="391"/>
      <c r="C14" s="391"/>
      <c r="D14" s="391"/>
      <c r="E14" s="391"/>
      <c r="P14" s="25"/>
      <c r="R14" s="25"/>
      <c r="S14" s="25"/>
      <c r="T14" s="25"/>
      <c r="U14" s="25"/>
      <c r="V14" s="25"/>
      <c r="W14" s="25"/>
      <c r="X14" s="25"/>
      <c r="Y14" s="25"/>
    </row>
    <row r="15" spans="1:25" x14ac:dyDescent="0.15">
      <c r="O15" s="219"/>
      <c r="P15" s="25"/>
      <c r="R15" s="25"/>
      <c r="S15" s="25"/>
      <c r="T15" s="25"/>
      <c r="U15" s="25"/>
      <c r="V15" s="25"/>
      <c r="W15" s="25"/>
      <c r="X15" s="25"/>
      <c r="Y15" s="25"/>
    </row>
    <row r="16" spans="1:25" ht="13.5" customHeight="1" x14ac:dyDescent="0.15">
      <c r="A16" s="177" t="s">
        <v>105</v>
      </c>
      <c r="B16" s="177"/>
      <c r="C16" s="18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P16" s="25"/>
      <c r="R16" s="25"/>
      <c r="S16" s="25"/>
      <c r="T16" s="25"/>
      <c r="U16" s="25"/>
      <c r="V16" s="25"/>
      <c r="W16" s="25"/>
      <c r="X16" s="25"/>
      <c r="Y16" s="25"/>
    </row>
    <row r="17" spans="1:25" ht="30" customHeight="1" x14ac:dyDescent="0.15">
      <c r="A17" s="275" t="s">
        <v>59</v>
      </c>
      <c r="B17" s="275"/>
      <c r="C17" s="275"/>
      <c r="D17" s="275"/>
      <c r="E17" s="271"/>
      <c r="F17" s="252" t="s">
        <v>266</v>
      </c>
      <c r="G17" s="288"/>
      <c r="H17" s="264"/>
      <c r="I17" s="252" t="s">
        <v>241</v>
      </c>
      <c r="J17" s="288" t="s">
        <v>240</v>
      </c>
      <c r="K17" s="288"/>
      <c r="L17" s="264"/>
      <c r="M17" s="310" t="s">
        <v>268</v>
      </c>
      <c r="N17" s="394"/>
      <c r="O17" s="394"/>
      <c r="P17" s="25"/>
      <c r="R17" s="25"/>
      <c r="S17" s="25"/>
      <c r="T17" s="25"/>
      <c r="U17" s="25"/>
      <c r="V17" s="25"/>
      <c r="W17" s="25"/>
      <c r="X17" s="25"/>
      <c r="Y17" s="25"/>
    </row>
    <row r="18" spans="1:25" ht="30" customHeight="1" x14ac:dyDescent="0.15">
      <c r="A18" s="276"/>
      <c r="B18" s="276"/>
      <c r="C18" s="276"/>
      <c r="D18" s="276"/>
      <c r="E18" s="273"/>
      <c r="F18" s="170" t="s">
        <v>101</v>
      </c>
      <c r="G18" s="252" t="s">
        <v>102</v>
      </c>
      <c r="H18" s="264"/>
      <c r="I18" s="170" t="s">
        <v>101</v>
      </c>
      <c r="J18" s="252" t="s">
        <v>102</v>
      </c>
      <c r="K18" s="288"/>
      <c r="L18" s="264"/>
      <c r="M18" s="170" t="s">
        <v>101</v>
      </c>
      <c r="N18" s="252" t="s">
        <v>102</v>
      </c>
      <c r="O18" s="288"/>
      <c r="P18" s="25"/>
      <c r="R18" s="25"/>
      <c r="S18" s="25"/>
      <c r="T18" s="25"/>
      <c r="U18" s="25"/>
      <c r="V18" s="25"/>
      <c r="W18" s="25"/>
      <c r="X18" s="25"/>
      <c r="Y18" s="25"/>
    </row>
    <row r="19" spans="1:25" ht="30" customHeight="1" x14ac:dyDescent="0.15">
      <c r="A19" s="7"/>
      <c r="B19" s="275" t="s">
        <v>129</v>
      </c>
      <c r="C19" s="275"/>
      <c r="D19" s="275"/>
      <c r="E19" s="45"/>
      <c r="F19" s="69">
        <f>SUM(F20:F21,F23:F29,F31)</f>
        <v>28042</v>
      </c>
      <c r="G19" s="393">
        <f>SUM(G20:G21,G23:G29,G31)</f>
        <v>395269</v>
      </c>
      <c r="H19" s="393">
        <f t="shared" ref="H19" si="5">SUM(H20:H21,H23:H29,H31)</f>
        <v>0</v>
      </c>
      <c r="I19" s="69">
        <v>29935</v>
      </c>
      <c r="J19" s="393">
        <f>SUM(J20:J21,J23:J29,J31)</f>
        <v>405106</v>
      </c>
      <c r="K19" s="393">
        <f t="shared" ref="K19:L19" si="6">SUM(K20:K21,K23:K29,K31)</f>
        <v>0</v>
      </c>
      <c r="L19" s="393">
        <f t="shared" si="6"/>
        <v>0</v>
      </c>
      <c r="M19" s="31">
        <f>SUM(M20:M21,M23:M29,M31)</f>
        <v>29863</v>
      </c>
      <c r="N19" s="395">
        <f>SUM(N20:O21,N23:O29,N31)</f>
        <v>411158</v>
      </c>
      <c r="O19" s="395">
        <f t="shared" ref="O19" si="7">SUM(O20:O21,O23:O29,O31)</f>
        <v>0</v>
      </c>
      <c r="P19" s="25"/>
      <c r="R19" s="25"/>
      <c r="S19" s="25"/>
      <c r="T19" s="25"/>
      <c r="U19" s="25"/>
      <c r="V19" s="25"/>
      <c r="W19" s="25"/>
      <c r="X19" s="25"/>
      <c r="Y19" s="25"/>
    </row>
    <row r="20" spans="1:25" ht="30" customHeight="1" x14ac:dyDescent="0.15">
      <c r="A20" s="7"/>
      <c r="B20" s="389" t="s">
        <v>130</v>
      </c>
      <c r="C20" s="389"/>
      <c r="D20" s="389"/>
      <c r="E20" s="45"/>
      <c r="F20" s="190">
        <v>8465</v>
      </c>
      <c r="G20" s="289">
        <v>81292</v>
      </c>
      <c r="H20" s="289"/>
      <c r="I20" s="190">
        <v>11098</v>
      </c>
      <c r="J20" s="289">
        <v>89892</v>
      </c>
      <c r="K20" s="289"/>
      <c r="L20" s="289"/>
      <c r="M20" s="220">
        <v>11985</v>
      </c>
      <c r="N20" s="395">
        <v>96032</v>
      </c>
      <c r="O20" s="395"/>
      <c r="P20" s="25"/>
      <c r="R20" s="25"/>
      <c r="S20" s="25"/>
      <c r="T20" s="25"/>
      <c r="U20" s="25"/>
      <c r="V20" s="25"/>
      <c r="W20" s="25"/>
      <c r="X20" s="25"/>
      <c r="Y20" s="25"/>
    </row>
    <row r="21" spans="1:25" ht="30" customHeight="1" x14ac:dyDescent="0.15">
      <c r="A21" s="7"/>
      <c r="B21" s="389" t="s">
        <v>131</v>
      </c>
      <c r="C21" s="389"/>
      <c r="D21" s="389"/>
      <c r="E21" s="45"/>
      <c r="F21" s="190">
        <v>2462</v>
      </c>
      <c r="G21" s="289">
        <v>65907</v>
      </c>
      <c r="H21" s="289"/>
      <c r="I21" s="190">
        <v>2180</v>
      </c>
      <c r="J21" s="289">
        <v>57076</v>
      </c>
      <c r="K21" s="289"/>
      <c r="L21" s="289"/>
      <c r="M21" s="220">
        <v>2242</v>
      </c>
      <c r="N21" s="289">
        <v>59403</v>
      </c>
      <c r="O21" s="289"/>
      <c r="P21" s="25"/>
      <c r="R21" s="25"/>
      <c r="S21" s="25"/>
      <c r="T21" s="25"/>
      <c r="U21" s="25"/>
      <c r="V21" s="25"/>
      <c r="W21" s="25"/>
      <c r="X21" s="25"/>
      <c r="Y21" s="25"/>
    </row>
    <row r="22" spans="1:25" ht="30" customHeight="1" x14ac:dyDescent="0.15">
      <c r="A22" s="7"/>
      <c r="B22" s="389" t="s">
        <v>61</v>
      </c>
      <c r="C22" s="389"/>
      <c r="D22" s="389"/>
      <c r="E22" s="45"/>
      <c r="F22" s="201" t="s">
        <v>275</v>
      </c>
      <c r="G22" s="396" t="s">
        <v>244</v>
      </c>
      <c r="H22" s="396"/>
      <c r="I22" s="201" t="s">
        <v>277</v>
      </c>
      <c r="J22" s="396" t="s">
        <v>245</v>
      </c>
      <c r="K22" s="396"/>
      <c r="L22" s="396"/>
      <c r="M22" s="201" t="s">
        <v>296</v>
      </c>
      <c r="N22" s="396" t="s">
        <v>298</v>
      </c>
      <c r="O22" s="396"/>
    </row>
    <row r="23" spans="1:25" ht="30" customHeight="1" x14ac:dyDescent="0.15">
      <c r="A23" s="7"/>
      <c r="B23" s="389" t="s">
        <v>132</v>
      </c>
      <c r="C23" s="389"/>
      <c r="D23" s="389"/>
      <c r="E23" s="45"/>
      <c r="F23" s="190">
        <v>1703</v>
      </c>
      <c r="G23" s="289">
        <v>19816</v>
      </c>
      <c r="H23" s="289"/>
      <c r="I23" s="190">
        <v>1679</v>
      </c>
      <c r="J23" s="289">
        <v>19440</v>
      </c>
      <c r="K23" s="289"/>
      <c r="L23" s="289"/>
      <c r="M23" s="220">
        <v>1545</v>
      </c>
      <c r="N23" s="289">
        <v>19538</v>
      </c>
      <c r="O23" s="289"/>
    </row>
    <row r="24" spans="1:25" ht="30" customHeight="1" x14ac:dyDescent="0.15">
      <c r="A24" s="7"/>
      <c r="B24" s="389" t="s">
        <v>62</v>
      </c>
      <c r="C24" s="389"/>
      <c r="D24" s="389"/>
      <c r="E24" s="45"/>
      <c r="F24" s="190">
        <v>1514</v>
      </c>
      <c r="G24" s="289">
        <v>20331</v>
      </c>
      <c r="H24" s="289"/>
      <c r="I24" s="190">
        <v>1661</v>
      </c>
      <c r="J24" s="289">
        <v>20158</v>
      </c>
      <c r="K24" s="289"/>
      <c r="L24" s="289"/>
      <c r="M24" s="220">
        <v>1554</v>
      </c>
      <c r="N24" s="289">
        <v>18644</v>
      </c>
      <c r="O24" s="289"/>
    </row>
    <row r="25" spans="1:25" ht="30" customHeight="1" x14ac:dyDescent="0.15">
      <c r="A25" s="7"/>
      <c r="B25" s="389" t="s">
        <v>95</v>
      </c>
      <c r="C25" s="389"/>
      <c r="D25" s="389"/>
      <c r="E25" s="45"/>
      <c r="F25" s="190">
        <v>1882</v>
      </c>
      <c r="G25" s="289">
        <v>22457</v>
      </c>
      <c r="H25" s="289"/>
      <c r="I25" s="190">
        <v>1998</v>
      </c>
      <c r="J25" s="289">
        <v>23984</v>
      </c>
      <c r="K25" s="289"/>
      <c r="L25" s="289"/>
      <c r="M25" s="220">
        <v>1996</v>
      </c>
      <c r="N25" s="289">
        <v>23220</v>
      </c>
      <c r="O25" s="289"/>
      <c r="P25" s="4"/>
    </row>
    <row r="26" spans="1:25" ht="30" customHeight="1" x14ac:dyDescent="0.15">
      <c r="A26" s="7"/>
      <c r="B26" s="389" t="s">
        <v>63</v>
      </c>
      <c r="C26" s="389"/>
      <c r="D26" s="389"/>
      <c r="E26" s="45"/>
      <c r="F26" s="190">
        <v>5091</v>
      </c>
      <c r="G26" s="289">
        <v>68507</v>
      </c>
      <c r="H26" s="289"/>
      <c r="I26" s="190">
        <v>4733</v>
      </c>
      <c r="J26" s="289">
        <v>63343</v>
      </c>
      <c r="K26" s="289"/>
      <c r="L26" s="289"/>
      <c r="M26" s="220">
        <v>4640</v>
      </c>
      <c r="N26" s="289">
        <v>63996</v>
      </c>
      <c r="O26" s="289"/>
    </row>
    <row r="27" spans="1:25" ht="30" customHeight="1" x14ac:dyDescent="0.15">
      <c r="A27" s="7"/>
      <c r="B27" s="389" t="s">
        <v>65</v>
      </c>
      <c r="C27" s="389"/>
      <c r="D27" s="389"/>
      <c r="E27" s="45"/>
      <c r="F27" s="190">
        <v>904</v>
      </c>
      <c r="G27" s="289">
        <v>15351</v>
      </c>
      <c r="H27" s="289"/>
      <c r="I27" s="190">
        <v>912</v>
      </c>
      <c r="J27" s="289">
        <v>15010</v>
      </c>
      <c r="K27" s="289"/>
      <c r="L27" s="289"/>
      <c r="M27" s="220">
        <v>864</v>
      </c>
      <c r="N27" s="289">
        <v>13304</v>
      </c>
      <c r="O27" s="289"/>
    </row>
    <row r="28" spans="1:25" ht="30" customHeight="1" x14ac:dyDescent="0.15">
      <c r="A28" s="7"/>
      <c r="B28" s="389" t="s">
        <v>64</v>
      </c>
      <c r="C28" s="389"/>
      <c r="D28" s="389"/>
      <c r="E28" s="45"/>
      <c r="F28" s="190">
        <v>479</v>
      </c>
      <c r="G28" s="289">
        <v>13560</v>
      </c>
      <c r="H28" s="289"/>
      <c r="I28" s="190">
        <v>380</v>
      </c>
      <c r="J28" s="289">
        <v>11418</v>
      </c>
      <c r="K28" s="289"/>
      <c r="L28" s="289"/>
      <c r="M28" s="220">
        <v>411</v>
      </c>
      <c r="N28" s="289">
        <v>10635</v>
      </c>
      <c r="O28" s="289"/>
    </row>
    <row r="29" spans="1:25" ht="30" customHeight="1" x14ac:dyDescent="0.15">
      <c r="A29" s="7"/>
      <c r="B29" s="389" t="s">
        <v>66</v>
      </c>
      <c r="C29" s="389"/>
      <c r="D29" s="389"/>
      <c r="E29" s="45"/>
      <c r="F29" s="190">
        <v>2301</v>
      </c>
      <c r="G29" s="289">
        <v>60092</v>
      </c>
      <c r="H29" s="289"/>
      <c r="I29" s="190">
        <v>2166</v>
      </c>
      <c r="J29" s="289">
        <v>65550</v>
      </c>
      <c r="K29" s="289"/>
      <c r="L29" s="289"/>
      <c r="M29" s="220">
        <v>2295</v>
      </c>
      <c r="N29" s="289">
        <v>66342</v>
      </c>
      <c r="O29" s="289"/>
    </row>
    <row r="30" spans="1:25" ht="30" customHeight="1" x14ac:dyDescent="0.15">
      <c r="A30" s="7"/>
      <c r="B30" s="389" t="s">
        <v>61</v>
      </c>
      <c r="C30" s="389"/>
      <c r="D30" s="389"/>
      <c r="E30" s="45"/>
      <c r="F30" s="201" t="s">
        <v>276</v>
      </c>
      <c r="G30" s="396" t="s">
        <v>246</v>
      </c>
      <c r="H30" s="396"/>
      <c r="I30" s="201" t="s">
        <v>278</v>
      </c>
      <c r="J30" s="396" t="s">
        <v>247</v>
      </c>
      <c r="K30" s="396"/>
      <c r="L30" s="396"/>
      <c r="M30" s="201" t="s">
        <v>297</v>
      </c>
      <c r="N30" s="396" t="s">
        <v>299</v>
      </c>
      <c r="O30" s="396"/>
    </row>
    <row r="31" spans="1:25" ht="30" customHeight="1" x14ac:dyDescent="0.15">
      <c r="A31" s="11"/>
      <c r="B31" s="390" t="s">
        <v>74</v>
      </c>
      <c r="C31" s="390"/>
      <c r="D31" s="390"/>
      <c r="E31" s="221"/>
      <c r="F31" s="189">
        <v>3241</v>
      </c>
      <c r="G31" s="290">
        <v>27956</v>
      </c>
      <c r="H31" s="290"/>
      <c r="I31" s="189">
        <v>3128</v>
      </c>
      <c r="J31" s="290">
        <v>39235</v>
      </c>
      <c r="K31" s="290"/>
      <c r="L31" s="290"/>
      <c r="M31" s="222">
        <v>2331</v>
      </c>
      <c r="N31" s="290">
        <v>40044</v>
      </c>
      <c r="O31" s="290"/>
    </row>
    <row r="32" spans="1:25" x14ac:dyDescent="0.15">
      <c r="A32" s="5" t="s">
        <v>207</v>
      </c>
    </row>
    <row r="33" spans="1:1" x14ac:dyDescent="0.15">
      <c r="A33" s="5" t="s">
        <v>172</v>
      </c>
    </row>
  </sheetData>
  <mergeCells count="100">
    <mergeCell ref="N31:O31"/>
    <mergeCell ref="N26:O26"/>
    <mergeCell ref="N27:O27"/>
    <mergeCell ref="N28:O28"/>
    <mergeCell ref="N29:O29"/>
    <mergeCell ref="N30:O30"/>
    <mergeCell ref="G31:H31"/>
    <mergeCell ref="J19:L19"/>
    <mergeCell ref="J20:L20"/>
    <mergeCell ref="J21:L21"/>
    <mergeCell ref="J22:L22"/>
    <mergeCell ref="J23:L23"/>
    <mergeCell ref="J24:L24"/>
    <mergeCell ref="J25:L25"/>
    <mergeCell ref="J26:L26"/>
    <mergeCell ref="J27:L27"/>
    <mergeCell ref="J28:L28"/>
    <mergeCell ref="J29:L29"/>
    <mergeCell ref="J30:L30"/>
    <mergeCell ref="J31:L31"/>
    <mergeCell ref="G26:H26"/>
    <mergeCell ref="G27:H27"/>
    <mergeCell ref="N19:O19"/>
    <mergeCell ref="N20:O20"/>
    <mergeCell ref="G28:H28"/>
    <mergeCell ref="G29:H29"/>
    <mergeCell ref="G30:H30"/>
    <mergeCell ref="G21:H21"/>
    <mergeCell ref="G22:H22"/>
    <mergeCell ref="G23:H23"/>
    <mergeCell ref="G24:H24"/>
    <mergeCell ref="G25:H25"/>
    <mergeCell ref="N21:O21"/>
    <mergeCell ref="N22:O22"/>
    <mergeCell ref="N23:O23"/>
    <mergeCell ref="N24:O24"/>
    <mergeCell ref="N25:O25"/>
    <mergeCell ref="K10:L10"/>
    <mergeCell ref="G18:H18"/>
    <mergeCell ref="J18:L18"/>
    <mergeCell ref="F17:H17"/>
    <mergeCell ref="M6:N6"/>
    <mergeCell ref="M7:N7"/>
    <mergeCell ref="M8:N8"/>
    <mergeCell ref="M9:N9"/>
    <mergeCell ref="M10:N10"/>
    <mergeCell ref="N18:O18"/>
    <mergeCell ref="I17:L17"/>
    <mergeCell ref="M17:O17"/>
    <mergeCell ref="K7:L7"/>
    <mergeCell ref="F8:G8"/>
    <mergeCell ref="I8:J8"/>
    <mergeCell ref="K8:L8"/>
    <mergeCell ref="M5:N5"/>
    <mergeCell ref="F6:G6"/>
    <mergeCell ref="I6:J6"/>
    <mergeCell ref="K6:L6"/>
    <mergeCell ref="D9:E9"/>
    <mergeCell ref="F9:G9"/>
    <mergeCell ref="I9:J9"/>
    <mergeCell ref="K9:L9"/>
    <mergeCell ref="K5:L5"/>
    <mergeCell ref="A17:E18"/>
    <mergeCell ref="B20:D20"/>
    <mergeCell ref="B21:D21"/>
    <mergeCell ref="F5:G5"/>
    <mergeCell ref="I5:J5"/>
    <mergeCell ref="C4:C5"/>
    <mergeCell ref="D7:E7"/>
    <mergeCell ref="F7:G7"/>
    <mergeCell ref="I7:J7"/>
    <mergeCell ref="F10:G10"/>
    <mergeCell ref="I10:J10"/>
    <mergeCell ref="G19:H19"/>
    <mergeCell ref="G20:H20"/>
    <mergeCell ref="B19:D19"/>
    <mergeCell ref="D4:H4"/>
    <mergeCell ref="I4:N4"/>
    <mergeCell ref="A3:B3"/>
    <mergeCell ref="A14:E14"/>
    <mergeCell ref="A4:B5"/>
    <mergeCell ref="A6:B6"/>
    <mergeCell ref="A7:B7"/>
    <mergeCell ref="A8:B8"/>
    <mergeCell ref="A9:B9"/>
    <mergeCell ref="A10:B10"/>
    <mergeCell ref="D5:E5"/>
    <mergeCell ref="D6:E6"/>
    <mergeCell ref="D8:E8"/>
    <mergeCell ref="D10:E10"/>
    <mergeCell ref="B25:D25"/>
    <mergeCell ref="B26:D26"/>
    <mergeCell ref="B31:D31"/>
    <mergeCell ref="B30:D30"/>
    <mergeCell ref="B22:D22"/>
    <mergeCell ref="B23:D23"/>
    <mergeCell ref="B24:D24"/>
    <mergeCell ref="B28:D28"/>
    <mergeCell ref="B29:D29"/>
    <mergeCell ref="B27:D27"/>
  </mergeCells>
  <phoneticPr fontId="7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ignoredErrors>
    <ignoredError sqref="H22 H30 K22:L22 K30:L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95</vt:lpstr>
      <vt:lpstr>96</vt:lpstr>
      <vt:lpstr>97、98</vt:lpstr>
      <vt:lpstr>99,100</vt:lpstr>
      <vt:lpstr>101、102</vt:lpstr>
      <vt:lpstr>103、104、105</vt:lpstr>
      <vt:lpstr>106、107</vt:lpstr>
      <vt:lpstr>108、109</vt:lpstr>
      <vt:lpstr>110、111</vt:lpstr>
      <vt:lpstr>112</vt:lpstr>
      <vt:lpstr>113</vt:lpstr>
      <vt:lpstr>'101、102'!Print_Area</vt:lpstr>
      <vt:lpstr>'103、104、105'!Print_Area</vt:lpstr>
      <vt:lpstr>'106、107'!Print_Area</vt:lpstr>
      <vt:lpstr>'108、109'!Print_Area</vt:lpstr>
      <vt:lpstr>'110、111'!Print_Area</vt:lpstr>
      <vt:lpstr>'112'!Print_Area</vt:lpstr>
      <vt:lpstr>'113'!Print_Area</vt:lpstr>
      <vt:lpstr>'95'!Print_Area</vt:lpstr>
      <vt:lpstr>'96'!Print_Area</vt:lpstr>
      <vt:lpstr>'97、98'!Print_Area</vt:lpstr>
      <vt:lpstr>'99,100'!Print_Area</vt:lpstr>
    </vt:vector>
  </TitlesOfParts>
  <Company>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2026-03-04T00:19:18Z</cp:lastPrinted>
  <dcterms:created xsi:type="dcterms:W3CDTF">2005-05-10T06:32:01Z</dcterms:created>
  <dcterms:modified xsi:type="dcterms:W3CDTF">2026-03-04T00:19:25Z</dcterms:modified>
</cp:coreProperties>
</file>