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00594\Documents\康平\R03~R04_入札監理\★単品スライド\R0409単品スライド条項の適用について\様式\"/>
    </mc:Choice>
  </mc:AlternateContent>
  <xr:revisionPtr revIDLastSave="0" documentId="13_ncr:1_{7D75DBBD-F6C5-4EA8-8595-DACC2AD8DBBD}" xr6:coauthVersionLast="36" xr6:coauthVersionMax="36" xr10:uidLastSave="{00000000-0000-0000-0000-000000000000}"/>
  <bookViews>
    <workbookView xWindow="0" yWindow="0" windowWidth="28800" windowHeight="11760" xr2:uid="{C25ED4F4-7372-473A-BBEE-215D999F5C38}"/>
  </bookViews>
  <sheets>
    <sheet name="入力" sheetId="17" r:id="rId1"/>
    <sheet name="様式１" sheetId="9" r:id="rId2"/>
    <sheet name="様式1-1" sheetId="10" r:id="rId3"/>
    <sheet name="様式２" sheetId="16" r:id="rId4"/>
    <sheet name="様式３" sheetId="11" r:id="rId5"/>
    <sheet name="様式3-1" sheetId="12" r:id="rId6"/>
    <sheet name="様式3-2" sheetId="13" r:id="rId7"/>
    <sheet name="様式3-3" sheetId="14" r:id="rId8"/>
    <sheet name="様式４" sheetId="2" r:id="rId9"/>
    <sheet name="様式５" sheetId="1" r:id="rId10"/>
    <sheet name="様式５-１" sheetId="4" r:id="rId11"/>
    <sheet name="様式６" sheetId="5" r:id="rId12"/>
    <sheet name="様式７" sheetId="6" r:id="rId13"/>
    <sheet name="様式7-1" sheetId="8" r:id="rId14"/>
  </sheets>
  <definedNames>
    <definedName name="_xlnm.Print_Area" localSheetId="1">様式１!$B$2:$G$37</definedName>
    <definedName name="_xlnm.Print_Area" localSheetId="2">'様式1-1'!$B$2:$N$52</definedName>
    <definedName name="_xlnm.Print_Area" localSheetId="3">様式２!$B$2:$AA$26</definedName>
    <definedName name="_xlnm.Print_Area" localSheetId="4">様式３!$B$2:$N$51</definedName>
    <definedName name="_xlnm.Print_Area" localSheetId="5">'様式3-1'!$B$2:$O$38</definedName>
    <definedName name="_xlnm.Print_Area" localSheetId="6">'様式3-2'!$B$2:$R$19</definedName>
    <definedName name="_xlnm.Print_Area" localSheetId="7">'様式3-3'!$B$2:$T$32</definedName>
    <definedName name="_xlnm.Print_Area" localSheetId="8">様式４!$B$3:$AA$24</definedName>
    <definedName name="_xlnm.Print_Area" localSheetId="9">様式５!$B$2:$F$22</definedName>
    <definedName name="_xlnm.Print_Area" localSheetId="10">'様式５-１'!$B$2:$F$45</definedName>
    <definedName name="_xlnm.Print_Area" localSheetId="11">様式６!$B$2:$AY$42</definedName>
    <definedName name="_xlnm.Print_Area" localSheetId="12">様式７!$B$2:$H$33</definedName>
    <definedName name="_xlnm.Print_Area" localSheetId="13">'様式7-1'!$B$2:$V$28</definedName>
    <definedName name="_xlnm.Print_Titles" localSheetId="2">'様式1-1'!$18:$19</definedName>
    <definedName name="_xlnm.Print_Titles" localSheetId="4">様式３!$18:$19</definedName>
    <definedName name="_xlnm.Print_Titles" localSheetId="7">'様式3-3'!$2:$2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4" l="1"/>
  <c r="D30" i="9" l="1"/>
  <c r="C7" i="9" l="1"/>
  <c r="C8" i="10"/>
  <c r="Y11" i="16"/>
  <c r="C8" i="11"/>
  <c r="C8" i="12"/>
  <c r="C6" i="6"/>
  <c r="X14" i="2"/>
  <c r="F12" i="4"/>
  <c r="T13" i="8"/>
  <c r="Y13" i="5"/>
  <c r="H9" i="17"/>
  <c r="H26" i="17" l="1"/>
  <c r="H25" i="17"/>
  <c r="H30" i="17"/>
  <c r="H29" i="17"/>
  <c r="AA19" i="5"/>
  <c r="B19" i="5"/>
  <c r="AX13" i="5"/>
  <c r="AX4" i="5"/>
  <c r="AW4" i="5"/>
  <c r="AV4" i="5"/>
  <c r="AU4" i="5"/>
  <c r="AT4" i="5"/>
  <c r="AS4" i="5"/>
  <c r="AR4" i="5"/>
  <c r="AX3" i="5"/>
  <c r="AW3" i="5"/>
  <c r="AV3" i="5"/>
  <c r="AU3" i="5"/>
  <c r="AT3" i="5"/>
  <c r="AS3" i="5"/>
  <c r="AR3" i="5"/>
  <c r="E23" i="16"/>
  <c r="F44" i="17" l="1"/>
  <c r="F30" i="17"/>
  <c r="F26" i="17"/>
  <c r="H12" i="17"/>
  <c r="F12" i="9" s="1"/>
  <c r="F31" i="12"/>
  <c r="S21" i="14"/>
  <c r="K27" i="5"/>
  <c r="H11" i="17"/>
  <c r="F11" i="9" s="1"/>
  <c r="H10" i="17"/>
  <c r="H35" i="17"/>
  <c r="E31" i="6" s="1"/>
  <c r="H36" i="17"/>
  <c r="E32" i="6" s="1"/>
  <c r="H33" i="17"/>
  <c r="E25" i="6" s="1"/>
  <c r="H24" i="17"/>
  <c r="C23" i="2" s="1"/>
  <c r="H21" i="17"/>
  <c r="L3" i="11" s="1"/>
  <c r="H16" i="17"/>
  <c r="D34" i="9" s="1"/>
  <c r="H4" i="17"/>
  <c r="I22" i="8" s="1"/>
  <c r="H14" i="17"/>
  <c r="G12" i="6" s="1"/>
  <c r="H13" i="17"/>
  <c r="G11" i="6" s="1"/>
  <c r="H3" i="17"/>
  <c r="D14" i="10" s="1"/>
  <c r="M48" i="10" s="1"/>
  <c r="D24" i="9"/>
  <c r="H40" i="17"/>
  <c r="P4" i="8" s="1"/>
  <c r="H27" i="17"/>
  <c r="R3" i="5" s="1"/>
  <c r="AQ3" i="5" s="1"/>
  <c r="H18" i="17"/>
  <c r="T4" i="16" s="1"/>
  <c r="H20" i="17"/>
  <c r="E26" i="16" s="1"/>
  <c r="H19" i="17"/>
  <c r="C13" i="12" s="1"/>
  <c r="H15" i="17"/>
  <c r="H23" i="17"/>
  <c r="S7" i="2" s="1"/>
  <c r="H32" i="17"/>
  <c r="G4" i="6" s="1"/>
  <c r="H34" i="17"/>
  <c r="E30" i="6" s="1"/>
  <c r="H37" i="17"/>
  <c r="F32" i="6" s="1"/>
  <c r="H42" i="17"/>
  <c r="C19" i="8" s="1"/>
  <c r="H41" i="17"/>
  <c r="P5" i="8" s="1"/>
  <c r="H31" i="17"/>
  <c r="W35" i="5" s="1"/>
  <c r="H28" i="17"/>
  <c r="R4" i="5" s="1"/>
  <c r="AQ4" i="5" s="1"/>
  <c r="H6" i="17"/>
  <c r="L23" i="8" s="1"/>
  <c r="H8" i="17"/>
  <c r="D31" i="9" s="1"/>
  <c r="H7" i="17"/>
  <c r="L24" i="8" s="1"/>
  <c r="H5" i="17"/>
  <c r="H17" i="17"/>
  <c r="D37" i="9" s="1"/>
  <c r="H22" i="17"/>
  <c r="H43" i="17"/>
  <c r="J26" i="8" s="1"/>
  <c r="H44" i="17"/>
  <c r="H38" i="17"/>
  <c r="E33" i="6" s="1"/>
  <c r="J25" i="8" l="1"/>
  <c r="F10" i="9"/>
  <c r="H37" i="5"/>
  <c r="C20" i="2"/>
  <c r="C16" i="16"/>
  <c r="I17" i="2"/>
  <c r="E24" i="6"/>
  <c r="T5" i="16"/>
  <c r="H38" i="5"/>
  <c r="H39" i="5"/>
  <c r="G8" i="6"/>
  <c r="E28" i="6"/>
  <c r="C9" i="4"/>
  <c r="E29" i="6"/>
  <c r="E26" i="6"/>
  <c r="E27" i="6"/>
  <c r="G9" i="6"/>
  <c r="C7" i="16"/>
  <c r="D8" i="8"/>
  <c r="G10" i="6"/>
  <c r="C9" i="5"/>
  <c r="AB9" i="5" s="1"/>
  <c r="D9" i="8"/>
  <c r="C10" i="2"/>
  <c r="C8" i="16"/>
  <c r="D29" i="5"/>
  <c r="C10" i="4"/>
  <c r="K11" i="11"/>
  <c r="C11" i="2"/>
  <c r="K10" i="10"/>
  <c r="K10" i="11"/>
  <c r="L3" i="10"/>
  <c r="C5" i="4"/>
  <c r="K25" i="5"/>
  <c r="AJ24" i="5" s="1"/>
  <c r="C6" i="4"/>
  <c r="D7" i="4"/>
  <c r="C7" i="5"/>
  <c r="AB7" i="5" s="1"/>
  <c r="D14" i="11"/>
  <c r="D8" i="4"/>
  <c r="C8" i="5"/>
  <c r="AB8" i="5" s="1"/>
  <c r="K9" i="10"/>
  <c r="K11" i="10"/>
  <c r="K9" i="11"/>
  <c r="C17" i="9"/>
  <c r="D27" i="9"/>
  <c r="J17" i="2"/>
  <c r="I21" i="8"/>
  <c r="I18" i="2"/>
  <c r="D14" i="12" l="1"/>
  <c r="M48" i="11"/>
  <c r="G4" i="9" l="1"/>
  <c r="N17" i="13" l="1"/>
  <c r="H20" i="12"/>
  <c r="P15" i="13"/>
  <c r="P13" i="13"/>
  <c r="P12" i="13"/>
  <c r="P10" i="13"/>
  <c r="P9" i="13"/>
  <c r="S29" i="14"/>
  <c r="S22" i="14"/>
  <c r="S19" i="14"/>
  <c r="S18" i="14"/>
  <c r="S8" i="14"/>
  <c r="S9" i="14"/>
  <c r="K9" i="12"/>
  <c r="M3" i="12"/>
  <c r="L9" i="12"/>
  <c r="L11" i="12"/>
  <c r="L10" i="12"/>
  <c r="H30" i="12" l="1"/>
  <c r="H29" i="12"/>
  <c r="H28" i="12"/>
  <c r="F26" i="12"/>
  <c r="H25" i="12"/>
  <c r="H24" i="12"/>
  <c r="H23" i="12"/>
  <c r="H22" i="12"/>
  <c r="H21" i="12"/>
</calcChain>
</file>

<file path=xl/sharedStrings.xml><?xml version="1.0" encoding="utf-8"?>
<sst xmlns="http://schemas.openxmlformats.org/spreadsheetml/2006/main" count="965" uniqueCount="375">
  <si>
    <t>工事請負契約書第２５条第５項の対象材料内訳表</t>
  </si>
  <si>
    <t>品　目</t>
  </si>
  <si>
    <t>規　格</t>
  </si>
  <si>
    <t>単　位</t>
  </si>
  <si>
    <t>数　量</t>
  </si>
  <si>
    <t>備　考</t>
  </si>
  <si>
    <t>：</t>
  </si>
  <si>
    <t xml:space="preserve"> 工　　　事　　　名</t>
  </si>
  <si>
    <t xml:space="preserve"> 工　　　　　　  期</t>
  </si>
  <si>
    <t>スライド金額（Ｓ）</t>
  </si>
  <si>
    <t>うち取引に係る消費税及び地方消費税の額</t>
  </si>
  <si>
    <t xml:space="preserve"> 請　負　代　金　額
（消費税相当額含む）</t>
    <phoneticPr fontId="6"/>
  </si>
  <si>
    <t>自）</t>
    <phoneticPr fontId="6"/>
  </si>
  <si>
    <t>至）</t>
    <phoneticPr fontId="6"/>
  </si>
  <si>
    <t>ス　ラ　イ　ド　調　書</t>
    <rPh sb="8" eb="9">
      <t>チョウ</t>
    </rPh>
    <rPh sb="10" eb="11">
      <t>ショ</t>
    </rPh>
    <phoneticPr fontId="6"/>
  </si>
  <si>
    <t>工事請負契約書第２５条第５項に基づく請負代金額の変更について（協議）</t>
    <phoneticPr fontId="6"/>
  </si>
  <si>
    <t>記</t>
  </si>
  <si>
    <t>記</t>
    <rPh sb="0" eb="1">
      <t>キ</t>
    </rPh>
    <phoneticPr fontId="6"/>
  </si>
  <si>
    <t>２　スライド変更金額</t>
    <rPh sb="6" eb="8">
      <t>ヘンコウ</t>
    </rPh>
    <rPh sb="8" eb="10">
      <t>キンガク</t>
    </rPh>
    <phoneticPr fontId="6"/>
  </si>
  <si>
    <t>上記スライド額については、承諾します。</t>
    <rPh sb="0" eb="2">
      <t>ジョウキ</t>
    </rPh>
    <rPh sb="6" eb="7">
      <t>ガク</t>
    </rPh>
    <rPh sb="13" eb="15">
      <t>ショウダク</t>
    </rPh>
    <phoneticPr fontId="6"/>
  </si>
  <si>
    <t>受注者</t>
    <rPh sb="0" eb="3">
      <t>ジュチュウシャ</t>
    </rPh>
    <phoneticPr fontId="6"/>
  </si>
  <si>
    <t>１　工　　事　　名</t>
    <rPh sb="2" eb="3">
      <t>コウ</t>
    </rPh>
    <rPh sb="5" eb="6">
      <t>コト</t>
    </rPh>
    <rPh sb="8" eb="9">
      <t>ナ</t>
    </rPh>
    <phoneticPr fontId="6"/>
  </si>
  <si>
    <t>出 来 形 検 査 申 請 書</t>
    <rPh sb="0" eb="1">
      <t>デ</t>
    </rPh>
    <rPh sb="2" eb="3">
      <t>ライ</t>
    </rPh>
    <rPh sb="4" eb="5">
      <t>カタチ</t>
    </rPh>
    <rPh sb="6" eb="7">
      <t>ケン</t>
    </rPh>
    <rPh sb="8" eb="9">
      <t>サ</t>
    </rPh>
    <rPh sb="10" eb="11">
      <t>サル</t>
    </rPh>
    <rPh sb="12" eb="13">
      <t>ショウ</t>
    </rPh>
    <rPh sb="14" eb="15">
      <t>ショ</t>
    </rPh>
    <phoneticPr fontId="6"/>
  </si>
  <si>
    <t>　今回、申請する部分払いの範囲については、工事請負契約書第２５条第５項（単品スライド条項）の請求対象とすることを併せて申請します。</t>
    <phoneticPr fontId="6"/>
  </si>
  <si>
    <t>　下記の工事について出来形検査をされるよう工事請負契約書契約書第３７条第２項の定めにより申請します。</t>
    <phoneticPr fontId="6"/>
  </si>
  <si>
    <t>工事名</t>
  </si>
  <si>
    <t>工事の概要</t>
  </si>
  <si>
    <t>請負代金額</t>
  </si>
  <si>
    <t>契約年月日</t>
  </si>
  <si>
    <t>期間</t>
    <rPh sb="0" eb="1">
      <t>キ</t>
    </rPh>
    <phoneticPr fontId="6"/>
  </si>
  <si>
    <t>今回見込</t>
  </si>
  <si>
    <t>回数</t>
  </si>
  <si>
    <t>前回までの出来形
部分検査高</t>
    <rPh sb="5" eb="7">
      <t>デキ</t>
    </rPh>
    <rPh sb="7" eb="8">
      <t>ガタ</t>
    </rPh>
    <phoneticPr fontId="1"/>
  </si>
  <si>
    <t>出来形検査確認通知書</t>
    <rPh sb="0" eb="2">
      <t>デキ</t>
    </rPh>
    <rPh sb="2" eb="3">
      <t>ガタ</t>
    </rPh>
    <phoneticPr fontId="15"/>
  </si>
  <si>
    <t>工事名</t>
    <rPh sb="0" eb="3">
      <t>コウジメイ</t>
    </rPh>
    <phoneticPr fontId="15"/>
  </si>
  <si>
    <t>工事場所</t>
    <rPh sb="0" eb="2">
      <t>コウジ</t>
    </rPh>
    <rPh sb="2" eb="4">
      <t>バショ</t>
    </rPh>
    <phoneticPr fontId="15"/>
  </si>
  <si>
    <t>工期</t>
    <rPh sb="0" eb="2">
      <t>コウキ</t>
    </rPh>
    <phoneticPr fontId="15"/>
  </si>
  <si>
    <t>着手期日</t>
    <rPh sb="0" eb="2">
      <t>チャクシュ</t>
    </rPh>
    <rPh sb="2" eb="4">
      <t>キジツ</t>
    </rPh>
    <phoneticPr fontId="15"/>
  </si>
  <si>
    <t>完了期日</t>
    <rPh sb="0" eb="2">
      <t>カンリョウ</t>
    </rPh>
    <rPh sb="2" eb="4">
      <t>キジツ</t>
    </rPh>
    <phoneticPr fontId="15"/>
  </si>
  <si>
    <t>請負代金の額</t>
    <rPh sb="0" eb="2">
      <t>ウケオイ</t>
    </rPh>
    <rPh sb="2" eb="4">
      <t>ダイキン</t>
    </rPh>
    <rPh sb="5" eb="6">
      <t>ガク</t>
    </rPh>
    <phoneticPr fontId="15"/>
  </si>
  <si>
    <t>金</t>
    <rPh sb="0" eb="1">
      <t>キン</t>
    </rPh>
    <phoneticPr fontId="15"/>
  </si>
  <si>
    <t>備　　　　　　　　　考</t>
    <rPh sb="0" eb="1">
      <t>ソナエ</t>
    </rPh>
    <rPh sb="10" eb="11">
      <t>コウ</t>
    </rPh>
    <phoneticPr fontId="15"/>
  </si>
  <si>
    <t>工事請負契約書第２５条第５項に基づく請負代金額の変更請求について</t>
    <rPh sb="0" eb="2">
      <t>コウジ</t>
    </rPh>
    <rPh sb="2" eb="4">
      <t>ウケオイ</t>
    </rPh>
    <rPh sb="4" eb="7">
      <t>ケイヤクショ</t>
    </rPh>
    <rPh sb="7" eb="8">
      <t>ダイ</t>
    </rPh>
    <rPh sb="10" eb="11">
      <t>ジョウ</t>
    </rPh>
    <rPh sb="11" eb="12">
      <t>ダイ</t>
    </rPh>
    <rPh sb="13" eb="14">
      <t>コウ</t>
    </rPh>
    <rPh sb="15" eb="16">
      <t>モト</t>
    </rPh>
    <rPh sb="18" eb="20">
      <t>ウケオイ</t>
    </rPh>
    <rPh sb="20" eb="22">
      <t>ダイキン</t>
    </rPh>
    <rPh sb="22" eb="23">
      <t>ガク</t>
    </rPh>
    <rPh sb="24" eb="26">
      <t>ヘンコウ</t>
    </rPh>
    <rPh sb="26" eb="28">
      <t>セイキュウ</t>
    </rPh>
    <phoneticPr fontId="6"/>
  </si>
  <si>
    <t>工事名</t>
    <phoneticPr fontId="6"/>
  </si>
  <si>
    <t>１</t>
    <phoneticPr fontId="6"/>
  </si>
  <si>
    <t>２</t>
  </si>
  <si>
    <t>３</t>
  </si>
  <si>
    <t>４</t>
  </si>
  <si>
    <t>５</t>
  </si>
  <si>
    <t>工期</t>
    <rPh sb="0" eb="2">
      <t>コウキ</t>
    </rPh>
    <phoneticPr fontId="6"/>
  </si>
  <si>
    <t>から</t>
    <phoneticPr fontId="6"/>
  </si>
  <si>
    <t>まで</t>
    <phoneticPr fontId="6"/>
  </si>
  <si>
    <t>請求する主要品目名・材料名</t>
    <phoneticPr fontId="6"/>
  </si>
  <si>
    <t>変更請求概算額</t>
    <phoneticPr fontId="6"/>
  </si>
  <si>
    <t>　</t>
    <phoneticPr fontId="17"/>
  </si>
  <si>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17"/>
  </si>
  <si>
    <t>発注者　　　　　　　　　</t>
    <rPh sb="0" eb="3">
      <t>ハッチュウシャ</t>
    </rPh>
    <phoneticPr fontId="17"/>
  </si>
  <si>
    <t>受注者</t>
    <rPh sb="0" eb="3">
      <t>ジュチュウシャ</t>
    </rPh>
    <phoneticPr fontId="17"/>
  </si>
  <si>
    <t>工事請負契約書第２５条第５項に基づく請負代金額の変更請求額の内訳は、下記のとおりです。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17"/>
  </si>
  <si>
    <t>工　事　名</t>
    <rPh sb="0" eb="1">
      <t>コウ</t>
    </rPh>
    <rPh sb="2" eb="3">
      <t>コト</t>
    </rPh>
    <rPh sb="4" eb="5">
      <t>メイ</t>
    </rPh>
    <phoneticPr fontId="19"/>
  </si>
  <si>
    <t>品　目</t>
    <phoneticPr fontId="17"/>
  </si>
  <si>
    <t>規格</t>
    <phoneticPr fontId="17"/>
  </si>
  <si>
    <t>単位</t>
    <phoneticPr fontId="17"/>
  </si>
  <si>
    <t>数量</t>
    <phoneticPr fontId="17"/>
  </si>
  <si>
    <t>当初単価</t>
    <rPh sb="0" eb="2">
      <t>トウショ</t>
    </rPh>
    <rPh sb="2" eb="4">
      <t>タンカ</t>
    </rPh>
    <phoneticPr fontId="17"/>
  </si>
  <si>
    <t>当初金額</t>
    <rPh sb="0" eb="2">
      <t>トウショ</t>
    </rPh>
    <rPh sb="2" eb="4">
      <t>キンガク</t>
    </rPh>
    <phoneticPr fontId="17"/>
  </si>
  <si>
    <t>購入単価</t>
    <rPh sb="0" eb="2">
      <t>コウニュウ</t>
    </rPh>
    <rPh sb="2" eb="4">
      <t>タンカ</t>
    </rPh>
    <phoneticPr fontId="17"/>
  </si>
  <si>
    <t>購入金額</t>
    <rPh sb="0" eb="2">
      <t>コウニュウ</t>
    </rPh>
    <rPh sb="2" eb="4">
      <t>キンガク</t>
    </rPh>
    <phoneticPr fontId="17"/>
  </si>
  <si>
    <t>購入年月</t>
    <rPh sb="0" eb="2">
      <t>コウニュウ</t>
    </rPh>
    <rPh sb="2" eb="3">
      <t>ネン</t>
    </rPh>
    <rPh sb="3" eb="4">
      <t>ツキ</t>
    </rPh>
    <phoneticPr fontId="17"/>
  </si>
  <si>
    <t>差額</t>
    <rPh sb="0" eb="2">
      <t>サガク</t>
    </rPh>
    <phoneticPr fontId="17"/>
  </si>
  <si>
    <t>備　　　　考</t>
  </si>
  <si>
    <t>○鋼</t>
    <rPh sb="1" eb="2">
      <t>コウ</t>
    </rPh>
    <phoneticPr fontId="17"/>
  </si>
  <si>
    <t>○</t>
    <phoneticPr fontId="17"/>
  </si>
  <si>
    <t>ｔ</t>
    <phoneticPr fontId="17"/>
  </si>
  <si>
    <t>○○．○</t>
    <phoneticPr fontId="17"/>
  </si>
  <si>
    <t>○○,○○○</t>
    <phoneticPr fontId="17"/>
  </si>
  <si>
    <t>○○○,○○○</t>
    <phoneticPr fontId="17"/>
  </si>
  <si>
    <t>○年○月</t>
    <rPh sb="1" eb="2">
      <t>ネン</t>
    </rPh>
    <rPh sb="3" eb="4">
      <t>ツキ</t>
    </rPh>
    <phoneticPr fontId="17"/>
  </si>
  <si>
    <t>○○○．○</t>
    <phoneticPr fontId="17"/>
  </si>
  <si>
    <t>○,○○○,○○○</t>
    <phoneticPr fontId="17"/>
  </si>
  <si>
    <t>○年○月　計</t>
    <rPh sb="1" eb="2">
      <t>ネン</t>
    </rPh>
    <rPh sb="3" eb="4">
      <t>ツキ</t>
    </rPh>
    <rPh sb="5" eb="6">
      <t>ケイ</t>
    </rPh>
    <phoneticPr fontId="17"/>
  </si>
  <si>
    <t>○年△月</t>
    <rPh sb="1" eb="2">
      <t>ネン</t>
    </rPh>
    <rPh sb="3" eb="4">
      <t>ツキ</t>
    </rPh>
    <phoneticPr fontId="17"/>
  </si>
  <si>
    <t>○年△月　計</t>
    <rPh sb="1" eb="2">
      <t>ネン</t>
    </rPh>
    <rPh sb="3" eb="4">
      <t>ツキ</t>
    </rPh>
    <rPh sb="5" eb="6">
      <t>ケイ</t>
    </rPh>
    <phoneticPr fontId="17"/>
  </si>
  <si>
    <t>○鋼 計</t>
    <rPh sb="1" eb="2">
      <t>コウ</t>
    </rPh>
    <rPh sb="3" eb="4">
      <t>ケイ</t>
    </rPh>
    <phoneticPr fontId="17"/>
  </si>
  <si>
    <t>○鋼合計</t>
    <rPh sb="2" eb="4">
      <t>ゴウケイ</t>
    </rPh>
    <phoneticPr fontId="17"/>
  </si>
  <si>
    <t>鋼材類　合計</t>
    <rPh sb="0" eb="2">
      <t>コウザイ</t>
    </rPh>
    <rPh sb="2" eb="3">
      <t>ルイ</t>
    </rPh>
    <rPh sb="4" eb="6">
      <t>ゴウケイ</t>
    </rPh>
    <phoneticPr fontId="17"/>
  </si>
  <si>
    <t>□油</t>
    <rPh sb="1" eb="2">
      <t>ユ</t>
    </rPh>
    <phoneticPr fontId="17"/>
  </si>
  <si>
    <t>L</t>
    <phoneticPr fontId="17"/>
  </si>
  <si>
    <t>○○○</t>
    <phoneticPr fontId="17"/>
  </si>
  <si>
    <t>○○.○</t>
    <phoneticPr fontId="17"/>
  </si>
  <si>
    <t>○,○○○</t>
    <phoneticPr fontId="17"/>
  </si>
  <si>
    <t>□油 計</t>
    <rPh sb="1" eb="2">
      <t>ユ</t>
    </rPh>
    <rPh sb="3" eb="4">
      <t>ケイ</t>
    </rPh>
    <phoneticPr fontId="17"/>
  </si>
  <si>
    <t>□油合計</t>
    <rPh sb="1" eb="2">
      <t>ユ</t>
    </rPh>
    <phoneticPr fontId="17"/>
  </si>
  <si>
    <t>△油</t>
    <rPh sb="1" eb="2">
      <t>ユ</t>
    </rPh>
    <phoneticPr fontId="17"/>
  </si>
  <si>
    <t>○年□月</t>
    <rPh sb="1" eb="2">
      <t>ネン</t>
    </rPh>
    <rPh sb="3" eb="4">
      <t>ツキ</t>
    </rPh>
    <phoneticPr fontId="17"/>
  </si>
  <si>
    <t>○年□月　計</t>
    <rPh sb="1" eb="2">
      <t>ネン</t>
    </rPh>
    <rPh sb="3" eb="4">
      <t>ツキ</t>
    </rPh>
    <rPh sb="5" eb="6">
      <t>ケイ</t>
    </rPh>
    <phoneticPr fontId="17"/>
  </si>
  <si>
    <t>△油 計</t>
    <rPh sb="1" eb="2">
      <t>ユ</t>
    </rPh>
    <rPh sb="3" eb="4">
      <t>ケイ</t>
    </rPh>
    <phoneticPr fontId="17"/>
  </si>
  <si>
    <t>△油合計</t>
    <phoneticPr fontId="17"/>
  </si>
  <si>
    <t>燃料油　合計</t>
    <rPh sb="0" eb="3">
      <t>ネンリョウアブラ</t>
    </rPh>
    <rPh sb="4" eb="6">
      <t>ゴウケイ</t>
    </rPh>
    <phoneticPr fontId="17"/>
  </si>
  <si>
    <t>変動額</t>
    <rPh sb="0" eb="2">
      <t>ヘンドウ</t>
    </rPh>
    <rPh sb="2" eb="3">
      <t>ガク</t>
    </rPh>
    <phoneticPr fontId="17"/>
  </si>
  <si>
    <t>単品スライド請求額</t>
    <rPh sb="0" eb="2">
      <t>タンピン</t>
    </rPh>
    <rPh sb="6" eb="9">
      <t>セイキュウガク</t>
    </rPh>
    <phoneticPr fontId="17"/>
  </si>
  <si>
    <t>(注)</t>
  </si>
  <si>
    <t>請負代金額変更請求額計算書</t>
    <rPh sb="2" eb="4">
      <t>ダイキン</t>
    </rPh>
    <rPh sb="4" eb="5">
      <t>ガク</t>
    </rPh>
    <rPh sb="5" eb="7">
      <t>ヘンコウ</t>
    </rPh>
    <rPh sb="7" eb="9">
      <t>セイキュウ</t>
    </rPh>
    <rPh sb="9" eb="10">
      <t>ガク</t>
    </rPh>
    <rPh sb="10" eb="13">
      <t>ケイサンショ</t>
    </rPh>
    <phoneticPr fontId="17"/>
  </si>
  <si>
    <t>当初想定
金額</t>
    <rPh sb="0" eb="2">
      <t>トウショ</t>
    </rPh>
    <rPh sb="2" eb="4">
      <t>ソウテイ</t>
    </rPh>
    <rPh sb="5" eb="7">
      <t>キンガク</t>
    </rPh>
    <phoneticPr fontId="17"/>
  </si>
  <si>
    <t>様式－３－１</t>
    <rPh sb="0" eb="2">
      <t>ヨウシキ</t>
    </rPh>
    <phoneticPr fontId="6"/>
  </si>
  <si>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17"/>
  </si>
  <si>
    <t>品 目</t>
    <phoneticPr fontId="17"/>
  </si>
  <si>
    <t>購入
単価</t>
    <rPh sb="0" eb="2">
      <t>コウニュウ</t>
    </rPh>
    <rPh sb="3" eb="5">
      <t>タンカ</t>
    </rPh>
    <phoneticPr fontId="17"/>
  </si>
  <si>
    <t>購入先</t>
    <rPh sb="0" eb="2">
      <t>コウニュウ</t>
    </rPh>
    <rPh sb="2" eb="3">
      <t>サキ</t>
    </rPh>
    <phoneticPr fontId="17"/>
  </si>
  <si>
    <t>使用した
建設機械名</t>
    <rPh sb="0" eb="2">
      <t>シヨウ</t>
    </rPh>
    <rPh sb="5" eb="6">
      <t>タテ</t>
    </rPh>
    <rPh sb="6" eb="7">
      <t>セツ</t>
    </rPh>
    <rPh sb="7" eb="9">
      <t>キカイ</t>
    </rPh>
    <rPh sb="9" eb="10">
      <t>メイ</t>
    </rPh>
    <phoneticPr fontId="17"/>
  </si>
  <si>
    <t>使用目的</t>
    <rPh sb="0" eb="2">
      <t>シヨウ</t>
    </rPh>
    <rPh sb="2" eb="4">
      <t>モクテキ</t>
    </rPh>
    <phoneticPr fontId="17"/>
  </si>
  <si>
    <t>証明の
有無</t>
    <rPh sb="0" eb="2">
      <t>ショウメイ</t>
    </rPh>
    <rPh sb="4" eb="6">
      <t>ウム</t>
    </rPh>
    <phoneticPr fontId="17"/>
  </si>
  <si>
    <t>備　　考</t>
    <phoneticPr fontId="6"/>
  </si>
  <si>
    <t>軽油</t>
    <rPh sb="0" eb="2">
      <t>ケイユ</t>
    </rPh>
    <phoneticPr fontId="17"/>
  </si>
  <si>
    <t>１．２号</t>
    <rPh sb="3" eb="4">
      <t>ゴウ</t>
    </rPh>
    <phoneticPr fontId="17"/>
  </si>
  <si>
    <t>四国石油</t>
    <rPh sb="0" eb="2">
      <t>シコク</t>
    </rPh>
    <rPh sb="2" eb="3">
      <t>イシ</t>
    </rPh>
    <rPh sb="3" eb="4">
      <t>ユ</t>
    </rPh>
    <phoneticPr fontId="17"/>
  </si>
  <si>
    <t>R4年４月</t>
    <rPh sb="2" eb="3">
      <t>ネン</t>
    </rPh>
    <rPh sb="4" eb="5">
      <t>ツキ</t>
    </rPh>
    <phoneticPr fontId="17"/>
  </si>
  <si>
    <t>現場内重機</t>
    <rPh sb="0" eb="2">
      <t>ゲンバ</t>
    </rPh>
    <rPh sb="2" eb="3">
      <t>ナイ</t>
    </rPh>
    <rPh sb="3" eb="5">
      <t>ジュウキ</t>
    </rPh>
    <phoneticPr fontId="17"/>
  </si>
  <si>
    <t>有</t>
    <rPh sb="0" eb="1">
      <t>ア</t>
    </rPh>
    <phoneticPr fontId="17"/>
  </si>
  <si>
    <t>別添○○</t>
    <rPh sb="0" eb="2">
      <t>ベッテン</t>
    </rPh>
    <phoneticPr fontId="17"/>
  </si>
  <si>
    <t>R４年5月</t>
    <rPh sb="2" eb="3">
      <t>ネン</t>
    </rPh>
    <rPh sb="4" eb="5">
      <t>ツキ</t>
    </rPh>
    <phoneticPr fontId="17"/>
  </si>
  <si>
    <t>R4年６月</t>
    <rPh sb="2" eb="3">
      <t>ネン</t>
    </rPh>
    <rPh sb="4" eb="5">
      <t>ツキ</t>
    </rPh>
    <phoneticPr fontId="17"/>
  </si>
  <si>
    <t>R４年７月</t>
    <rPh sb="2" eb="3">
      <t>ネン</t>
    </rPh>
    <rPh sb="4" eb="5">
      <t>ツキ</t>
    </rPh>
    <phoneticPr fontId="17"/>
  </si>
  <si>
    <t>R4年８月</t>
    <rPh sb="2" eb="3">
      <t>ネン</t>
    </rPh>
    <rPh sb="4" eb="5">
      <t>ツキ</t>
    </rPh>
    <phoneticPr fontId="17"/>
  </si>
  <si>
    <t>R4年９月</t>
    <rPh sb="2" eb="3">
      <t>ネン</t>
    </rPh>
    <rPh sb="4" eb="5">
      <t>ツキ</t>
    </rPh>
    <phoneticPr fontId="17"/>
  </si>
  <si>
    <t>購入数量（証明済み）合計</t>
    <rPh sb="0" eb="2">
      <t>コウニュウ</t>
    </rPh>
    <rPh sb="2" eb="4">
      <t>スウリョウ</t>
    </rPh>
    <rPh sb="5" eb="7">
      <t>ショウメイ</t>
    </rPh>
    <rPh sb="7" eb="8">
      <t>ズ</t>
    </rPh>
    <rPh sb="10" eb="12">
      <t>ゴウケイ</t>
    </rPh>
    <phoneticPr fontId="17"/>
  </si>
  <si>
    <t>R4年１０月</t>
    <rPh sb="2" eb="3">
      <t>ネン</t>
    </rPh>
    <rPh sb="5" eb="6">
      <t>ツキ</t>
    </rPh>
    <phoneticPr fontId="17"/>
  </si>
  <si>
    <t>ダンプ</t>
    <phoneticPr fontId="17"/>
  </si>
  <si>
    <t>現場～○○地先（流用先）運搬</t>
    <rPh sb="0" eb="2">
      <t>ゲンバ</t>
    </rPh>
    <rPh sb="5" eb="6">
      <t>チ</t>
    </rPh>
    <rPh sb="6" eb="7">
      <t>サキ</t>
    </rPh>
    <rPh sb="8" eb="10">
      <t>リュウヨウ</t>
    </rPh>
    <rPh sb="10" eb="11">
      <t>サキ</t>
    </rPh>
    <rPh sb="12" eb="14">
      <t>ウンパン</t>
    </rPh>
    <phoneticPr fontId="17"/>
  </si>
  <si>
    <t>無</t>
    <rPh sb="0" eb="1">
      <t>ナ</t>
    </rPh>
    <phoneticPr fontId="17"/>
  </si>
  <si>
    <t>R4年１１月</t>
    <rPh sb="2" eb="3">
      <t>ネン</t>
    </rPh>
    <rPh sb="5" eb="6">
      <t>ツキ</t>
    </rPh>
    <phoneticPr fontId="17"/>
  </si>
  <si>
    <t>R4年１２月</t>
    <rPh sb="2" eb="3">
      <t>ネン</t>
    </rPh>
    <rPh sb="5" eb="6">
      <t>ツキ</t>
    </rPh>
    <phoneticPr fontId="17"/>
  </si>
  <si>
    <t>購入数量（未証明）合計</t>
    <rPh sb="0" eb="2">
      <t>コウニュウ</t>
    </rPh>
    <rPh sb="2" eb="4">
      <t>スウリョウ</t>
    </rPh>
    <rPh sb="5" eb="8">
      <t>ミショウメイ</t>
    </rPh>
    <rPh sb="9" eb="11">
      <t>ゴウケイ</t>
    </rPh>
    <phoneticPr fontId="17"/>
  </si>
  <si>
    <t>様式－３－２</t>
    <rPh sb="0" eb="2">
      <t>ヨウシキ</t>
    </rPh>
    <phoneticPr fontId="6"/>
  </si>
  <si>
    <t>各種資機材の材料証明書</t>
    <rPh sb="0" eb="2">
      <t>カクシュ</t>
    </rPh>
    <rPh sb="2" eb="5">
      <t>シキザイ</t>
    </rPh>
    <rPh sb="6" eb="8">
      <t>ザイリョウ</t>
    </rPh>
    <rPh sb="8" eb="11">
      <t>ショウメイショ</t>
    </rPh>
    <phoneticPr fontId="6"/>
  </si>
  <si>
    <t>品目</t>
    <rPh sb="0" eb="2">
      <t>ヒンモク</t>
    </rPh>
    <phoneticPr fontId="6"/>
  </si>
  <si>
    <t>規格</t>
    <rPh sb="0" eb="2">
      <t>キカク</t>
    </rPh>
    <phoneticPr fontId="6"/>
  </si>
  <si>
    <t>単位</t>
    <rPh sb="0" eb="2">
      <t>タンイ</t>
    </rPh>
    <phoneticPr fontId="6"/>
  </si>
  <si>
    <t>数量</t>
    <rPh sb="0" eb="2">
      <t>スウリョウ</t>
    </rPh>
    <phoneticPr fontId="6"/>
  </si>
  <si>
    <t>購入単価</t>
    <rPh sb="0" eb="4">
      <t>コウニュウタンカ</t>
    </rPh>
    <phoneticPr fontId="6"/>
  </si>
  <si>
    <t>購入金額</t>
    <rPh sb="0" eb="4">
      <t>コウニュウキンガク</t>
    </rPh>
    <phoneticPr fontId="6"/>
  </si>
  <si>
    <t>出荷元</t>
    <rPh sb="0" eb="3">
      <t>シュッカモト</t>
    </rPh>
    <phoneticPr fontId="6"/>
  </si>
  <si>
    <t>搬入年月</t>
    <rPh sb="0" eb="4">
      <t>ハンニュウネンゲツ</t>
    </rPh>
    <phoneticPr fontId="6"/>
  </si>
  <si>
    <t>運搬費の内燃料代</t>
    <rPh sb="0" eb="3">
      <t>ウンパンヒ</t>
    </rPh>
    <rPh sb="4" eb="5">
      <t>ウチ</t>
    </rPh>
    <rPh sb="5" eb="7">
      <t>ネンリョウ</t>
    </rPh>
    <rPh sb="7" eb="8">
      <t>ダイ</t>
    </rPh>
    <phoneticPr fontId="6"/>
  </si>
  <si>
    <t>購入先</t>
    <rPh sb="0" eb="3">
      <t>コウニュウサキ</t>
    </rPh>
    <phoneticPr fontId="6"/>
  </si>
  <si>
    <t>記載例</t>
    <rPh sb="0" eb="3">
      <t>キサイレイ</t>
    </rPh>
    <phoneticPr fontId="6"/>
  </si>
  <si>
    <t>再生骨材</t>
    <rPh sb="0" eb="4">
      <t>サイセイコツザイ</t>
    </rPh>
    <phoneticPr fontId="6"/>
  </si>
  <si>
    <t>40mm</t>
    <phoneticPr fontId="6"/>
  </si>
  <si>
    <t>m3</t>
    <phoneticPr fontId="6"/>
  </si>
  <si>
    <t>北海道砂利</t>
    <rPh sb="0" eb="3">
      <t>ホッカイドウ</t>
    </rPh>
    <rPh sb="3" eb="5">
      <t>ジャリ</t>
    </rPh>
    <phoneticPr fontId="6"/>
  </si>
  <si>
    <t>R○年4月</t>
    <rPh sb="2" eb="3">
      <t>ネン</t>
    </rPh>
    <rPh sb="4" eb="5">
      <t>ツキ</t>
    </rPh>
    <phoneticPr fontId="6"/>
  </si>
  <si>
    <t>軽油</t>
    <rPh sb="0" eb="2">
      <t>ケイユ</t>
    </rPh>
    <phoneticPr fontId="6"/>
  </si>
  <si>
    <t>１.２号</t>
    <rPh sb="3" eb="4">
      <t>ゴウ</t>
    </rPh>
    <phoneticPr fontId="6"/>
  </si>
  <si>
    <t>Ｌ</t>
    <phoneticPr fontId="6"/>
  </si>
  <si>
    <t>東京石油</t>
    <rPh sb="0" eb="4">
      <t>トウキョウセキユ</t>
    </rPh>
    <phoneticPr fontId="6"/>
  </si>
  <si>
    <t>大阪石油</t>
    <rPh sb="0" eb="4">
      <t>オオサカセキユ</t>
    </rPh>
    <phoneticPr fontId="6"/>
  </si>
  <si>
    <t>R○年7月</t>
    <rPh sb="2" eb="3">
      <t>ネン</t>
    </rPh>
    <rPh sb="4" eb="5">
      <t>ツキ</t>
    </rPh>
    <phoneticPr fontId="6"/>
  </si>
  <si>
    <t>重建設機械</t>
    <rPh sb="0" eb="3">
      <t>ジュウケンセツ</t>
    </rPh>
    <rPh sb="3" eb="5">
      <t>キカイ</t>
    </rPh>
    <phoneticPr fontId="6"/>
  </si>
  <si>
    <t>ブルドーザ
21ｔ級</t>
    <rPh sb="9" eb="10">
      <t>キュウ</t>
    </rPh>
    <phoneticPr fontId="6"/>
  </si>
  <si>
    <t>回</t>
    <rPh sb="0" eb="1">
      <t>カイ</t>
    </rPh>
    <phoneticPr fontId="6"/>
  </si>
  <si>
    <t>－</t>
    <phoneticPr fontId="6"/>
  </si>
  <si>
    <t>四国リース</t>
    <rPh sb="0" eb="2">
      <t>シコク</t>
    </rPh>
    <phoneticPr fontId="6"/>
  </si>
  <si>
    <t>R○年8月</t>
    <rPh sb="2" eb="3">
      <t>ネン</t>
    </rPh>
    <rPh sb="4" eb="5">
      <t>ツキ</t>
    </rPh>
    <phoneticPr fontId="6"/>
  </si>
  <si>
    <t>四国石油</t>
    <rPh sb="0" eb="2">
      <t>シコク</t>
    </rPh>
    <rPh sb="2" eb="4">
      <t>セキユ</t>
    </rPh>
    <phoneticPr fontId="6"/>
  </si>
  <si>
    <t>計</t>
    <rPh sb="0" eb="1">
      <t>ケイ</t>
    </rPh>
    <phoneticPr fontId="6"/>
  </si>
  <si>
    <t>様式－３－３</t>
    <phoneticPr fontId="6"/>
  </si>
  <si>
    <t>建設機械の貨物自動車等による運搬にかかる運搬金額計算総括表（提出資料）</t>
    <phoneticPr fontId="6"/>
  </si>
  <si>
    <t>建設機械名・規格</t>
    <rPh sb="0" eb="5">
      <t>ケンセツキカイメイ</t>
    </rPh>
    <rPh sb="6" eb="8">
      <t>キカク</t>
    </rPh>
    <phoneticPr fontId="6"/>
  </si>
  <si>
    <t>路面切削機</t>
    <rPh sb="0" eb="5">
      <t>ロメンセッサクキ</t>
    </rPh>
    <phoneticPr fontId="6"/>
  </si>
  <si>
    <t>機械搬入所在地</t>
    <rPh sb="0" eb="4">
      <t>キカイハンニュウ</t>
    </rPh>
    <rPh sb="4" eb="7">
      <t>ショザイチ</t>
    </rPh>
    <phoneticPr fontId="6"/>
  </si>
  <si>
    <t>札幌市西区</t>
    <rPh sb="0" eb="3">
      <t>サッポロシ</t>
    </rPh>
    <rPh sb="3" eb="5">
      <t>ニシク</t>
    </rPh>
    <phoneticPr fontId="6"/>
  </si>
  <si>
    <t>現場所在地</t>
    <rPh sb="0" eb="5">
      <t>ゲンバショザイチ</t>
    </rPh>
    <phoneticPr fontId="6"/>
  </si>
  <si>
    <t>旭川市南が丘</t>
    <rPh sb="0" eb="2">
      <t>アサヒカワ</t>
    </rPh>
    <rPh sb="2" eb="3">
      <t>イチ</t>
    </rPh>
    <rPh sb="3" eb="4">
      <t>ミナミ</t>
    </rPh>
    <rPh sb="5" eb="6">
      <t>オカ</t>
    </rPh>
    <phoneticPr fontId="6"/>
  </si>
  <si>
    <t>機械搬出場所</t>
    <rPh sb="0" eb="6">
      <t>キカイハンシュツバショ</t>
    </rPh>
    <phoneticPr fontId="6"/>
  </si>
  <si>
    <t>運搬車両</t>
    <rPh sb="0" eb="4">
      <t>ウンパンシャリョウ</t>
    </rPh>
    <phoneticPr fontId="6"/>
  </si>
  <si>
    <t>運賃</t>
    <rPh sb="0" eb="2">
      <t>ウンチン</t>
    </rPh>
    <phoneticPr fontId="6"/>
  </si>
  <si>
    <t>機械名</t>
    <rPh sb="0" eb="3">
      <t>キカイメイ</t>
    </rPh>
    <phoneticPr fontId="6"/>
  </si>
  <si>
    <t>運搬距離</t>
    <rPh sb="0" eb="4">
      <t>ウンパンキョリ</t>
    </rPh>
    <phoneticPr fontId="6"/>
  </si>
  <si>
    <t>積載重量</t>
    <rPh sb="0" eb="4">
      <t>セキサイジュウリョウ</t>
    </rPh>
    <phoneticPr fontId="6"/>
  </si>
  <si>
    <t>基本運賃</t>
    <rPh sb="0" eb="4">
      <t>キホンウンチン</t>
    </rPh>
    <phoneticPr fontId="6"/>
  </si>
  <si>
    <t>×（</t>
    <phoneticPr fontId="6"/>
  </si>
  <si>
    <t>特大品</t>
    <rPh sb="0" eb="3">
      <t>トクダイヒン</t>
    </rPh>
    <phoneticPr fontId="6"/>
  </si>
  <si>
    <t>+</t>
    <phoneticPr fontId="6"/>
  </si>
  <si>
    <t>悪路</t>
    <rPh sb="0" eb="2">
      <t>アクロ</t>
    </rPh>
    <phoneticPr fontId="6"/>
  </si>
  <si>
    <t>深夜早朝</t>
    <rPh sb="0" eb="4">
      <t>シンヤソウチョウ</t>
    </rPh>
    <phoneticPr fontId="6"/>
  </si>
  <si>
    <t>冬期割増</t>
    <rPh sb="0" eb="2">
      <t>トウキ</t>
    </rPh>
    <rPh sb="2" eb="4">
      <t>ワリマシ</t>
    </rPh>
    <phoneticPr fontId="6"/>
  </si>
  <si>
    <t>）+</t>
    <phoneticPr fontId="6"/>
  </si>
  <si>
    <t>地区割増・
その他</t>
    <rPh sb="0" eb="2">
      <t>チク</t>
    </rPh>
    <rPh sb="2" eb="4">
      <t>ワリマシ</t>
    </rPh>
    <rPh sb="8" eb="9">
      <t>タ</t>
    </rPh>
    <phoneticPr fontId="6"/>
  </si>
  <si>
    <t>=</t>
    <phoneticPr fontId="6"/>
  </si>
  <si>
    <t>合計</t>
    <rPh sb="0" eb="2">
      <t>ゴウケイ</t>
    </rPh>
    <phoneticPr fontId="6"/>
  </si>
  <si>
    <t>（ｔ積）</t>
    <rPh sb="2" eb="3">
      <t>ツミ</t>
    </rPh>
    <phoneticPr fontId="6"/>
  </si>
  <si>
    <t>（ｋｍ）</t>
    <phoneticPr fontId="6"/>
  </si>
  <si>
    <t>（ｔ）</t>
    <phoneticPr fontId="6"/>
  </si>
  <si>
    <t>セミトレーラ</t>
    <phoneticPr fontId="6"/>
  </si>
  <si>
    <t>）+</t>
  </si>
  <si>
    <t>重建設機械の分解、組立及び輸送にかかる運搬金額計算総括表（提出資料）</t>
    <phoneticPr fontId="6"/>
  </si>
  <si>
    <t>ブルドーザ　21ｔ級</t>
    <rPh sb="9" eb="10">
      <t>キュウ</t>
    </rPh>
    <phoneticPr fontId="6"/>
  </si>
  <si>
    <t>富良野町</t>
    <rPh sb="0" eb="4">
      <t>フラノチョウ</t>
    </rPh>
    <phoneticPr fontId="6"/>
  </si>
  <si>
    <t>トラック</t>
    <phoneticPr fontId="6"/>
  </si>
  <si>
    <t>合計往復</t>
    <rPh sb="0" eb="4">
      <t>ゴウケイオウフク</t>
    </rPh>
    <phoneticPr fontId="6"/>
  </si>
  <si>
    <t>仮設材（鋼矢板、H形鋼、覆工板等）の運搬にかかる運搬金額計算総括表（提出資料）</t>
    <phoneticPr fontId="6"/>
  </si>
  <si>
    <t>仮設材</t>
    <rPh sb="2" eb="3">
      <t>ザイ</t>
    </rPh>
    <phoneticPr fontId="6"/>
  </si>
  <si>
    <t>江別市</t>
    <rPh sb="0" eb="3">
      <t>エベツシ</t>
    </rPh>
    <phoneticPr fontId="6"/>
  </si>
  <si>
    <t>台数</t>
    <rPh sb="0" eb="2">
      <t>ダイスウ</t>
    </rPh>
    <phoneticPr fontId="6"/>
  </si>
  <si>
    <t>数量（ｔ）</t>
    <rPh sb="0" eb="2">
      <t>スウリョウ</t>
    </rPh>
    <phoneticPr fontId="6"/>
  </si>
  <si>
    <t>×</t>
    <phoneticPr fontId="6"/>
  </si>
  <si>
    <t>基本運賃（ｔ）</t>
    <rPh sb="0" eb="2">
      <t>キホン</t>
    </rPh>
    <rPh sb="2" eb="4">
      <t>ウンチン</t>
    </rPh>
    <phoneticPr fontId="6"/>
  </si>
  <si>
    <t>その他</t>
    <rPh sb="2" eb="3">
      <t>タ</t>
    </rPh>
    <phoneticPr fontId="6"/>
  </si>
  <si>
    <t>（台）</t>
    <rPh sb="1" eb="2">
      <t>ダイ</t>
    </rPh>
    <phoneticPr fontId="6"/>
  </si>
  <si>
    <t>Ｈ鋼（12ｍ以内）</t>
    <rPh sb="1" eb="2">
      <t>ハガネ</t>
    </rPh>
    <rPh sb="6" eb="8">
      <t>イナイ</t>
    </rPh>
    <phoneticPr fontId="6"/>
  </si>
  <si>
    <t>×</t>
  </si>
  <si>
    <t>×（</t>
  </si>
  <si>
    <t>工事請負契約書第２５条第８項に基づく協議の開始の日について（通知）</t>
    <phoneticPr fontId="6"/>
  </si>
  <si>
    <t>所在地</t>
    <rPh sb="0" eb="3">
      <t>ショザイチ</t>
    </rPh>
    <phoneticPr fontId="6"/>
  </si>
  <si>
    <t>会社名</t>
    <rPh sb="0" eb="3">
      <t>カイシャメイ</t>
    </rPh>
    <phoneticPr fontId="6"/>
  </si>
  <si>
    <t>代表者名</t>
    <rPh sb="0" eb="4">
      <t>ダイヒョウシャメイ</t>
    </rPh>
    <phoneticPr fontId="6"/>
  </si>
  <si>
    <t>契約日</t>
    <rPh sb="0" eb="3">
      <t>ケイヤクビ</t>
    </rPh>
    <phoneticPr fontId="6"/>
  </si>
  <si>
    <t>工期　着手</t>
    <rPh sb="0" eb="2">
      <t>コウキ</t>
    </rPh>
    <rPh sb="3" eb="5">
      <t>チャクシュ</t>
    </rPh>
    <phoneticPr fontId="6"/>
  </si>
  <si>
    <t>工期　完了</t>
    <rPh sb="0" eb="2">
      <t>コウキ</t>
    </rPh>
    <rPh sb="3" eb="5">
      <t>カンリョウ</t>
    </rPh>
    <phoneticPr fontId="6"/>
  </si>
  <si>
    <t>変更請求概算額</t>
  </si>
  <si>
    <t>様式１</t>
    <rPh sb="0" eb="2">
      <t>ヨウシキ</t>
    </rPh>
    <phoneticPr fontId="6"/>
  </si>
  <si>
    <t>共通</t>
    <rPh sb="0" eb="2">
      <t>キョウツウ</t>
    </rPh>
    <phoneticPr fontId="6"/>
  </si>
  <si>
    <t>請求日</t>
    <rPh sb="0" eb="3">
      <t>セイキュウビ</t>
    </rPh>
    <phoneticPr fontId="6"/>
  </si>
  <si>
    <t>受注者　</t>
    <rPh sb="0" eb="3">
      <t>ジュチュウシャ</t>
    </rPh>
    <phoneticPr fontId="6"/>
  </si>
  <si>
    <t>○鋼、□油、△油</t>
  </si>
  <si>
    <t>様式２</t>
    <rPh sb="0" eb="2">
      <t>ヨウシキ</t>
    </rPh>
    <phoneticPr fontId="6"/>
  </si>
  <si>
    <t>発注者</t>
    <rPh sb="0" eb="3">
      <t>ハッチュウシャ</t>
    </rPh>
    <phoneticPr fontId="6"/>
  </si>
  <si>
    <t>スライド額協議開始日</t>
  </si>
  <si>
    <t>通知日</t>
    <rPh sb="0" eb="3">
      <t>ツウチビ</t>
    </rPh>
    <phoneticPr fontId="6"/>
  </si>
  <si>
    <t>文書番号</t>
    <rPh sb="0" eb="4">
      <t>ブンショバンゴウ</t>
    </rPh>
    <phoneticPr fontId="6"/>
  </si>
  <si>
    <t>様式４</t>
    <rPh sb="0" eb="2">
      <t>ヨウシキ</t>
    </rPh>
    <phoneticPr fontId="6"/>
  </si>
  <si>
    <t>協議開始日</t>
    <rPh sb="0" eb="5">
      <t>キョウギカイシビ</t>
    </rPh>
    <phoneticPr fontId="6"/>
  </si>
  <si>
    <t>様式－５</t>
    <phoneticPr fontId="6"/>
  </si>
  <si>
    <t>様式－１</t>
    <phoneticPr fontId="6"/>
  </si>
  <si>
    <t>様式－２</t>
    <phoneticPr fontId="6"/>
  </si>
  <si>
    <t>様式－４</t>
    <phoneticPr fontId="6"/>
  </si>
  <si>
    <t>様式－５－１</t>
    <phoneticPr fontId="6"/>
  </si>
  <si>
    <t>様式－６</t>
    <phoneticPr fontId="6"/>
  </si>
  <si>
    <t>※必要に応じて記載</t>
    <phoneticPr fontId="6"/>
  </si>
  <si>
    <t>協議の開始の日</t>
    <phoneticPr fontId="6"/>
  </si>
  <si>
    <t>請負代金額の変更請求</t>
    <phoneticPr fontId="6"/>
  </si>
  <si>
    <t>様式３</t>
    <rPh sb="0" eb="2">
      <t>ヨウシキ</t>
    </rPh>
    <phoneticPr fontId="6"/>
  </si>
  <si>
    <t>また、本協議書の通知日をもって協議開始の日とします。</t>
  </si>
  <si>
    <t>契約内容</t>
    <rPh sb="0" eb="4">
      <t>ケイヤクナイヨウ</t>
    </rPh>
    <phoneticPr fontId="6"/>
  </si>
  <si>
    <t>スライド変更等協議書</t>
    <phoneticPr fontId="6"/>
  </si>
  <si>
    <t>スライド変更等協議書</t>
    <phoneticPr fontId="6"/>
  </si>
  <si>
    <t>請負代金額変更請求額計算書</t>
    <phoneticPr fontId="6"/>
  </si>
  <si>
    <t>+</t>
  </si>
  <si>
    <t>=</t>
  </si>
  <si>
    <t>様式６</t>
    <rPh sb="0" eb="2">
      <t>ヨウシキ</t>
    </rPh>
    <phoneticPr fontId="6"/>
  </si>
  <si>
    <t>スライド変更金額</t>
  </si>
  <si>
    <t>請負代金額の変更（協議）</t>
    <rPh sb="9" eb="11">
      <t>キョウギ</t>
    </rPh>
    <phoneticPr fontId="6"/>
  </si>
  <si>
    <t>承諾日</t>
    <rPh sb="0" eb="3">
      <t>ショウダクビ</t>
    </rPh>
    <phoneticPr fontId="6"/>
  </si>
  <si>
    <t>消費税</t>
    <phoneticPr fontId="6"/>
  </si>
  <si>
    <t>様式－７</t>
    <phoneticPr fontId="6"/>
  </si>
  <si>
    <t>様式７</t>
    <rPh sb="0" eb="2">
      <t>ヨウシキ</t>
    </rPh>
    <phoneticPr fontId="6"/>
  </si>
  <si>
    <t>出来形検査申請書</t>
    <phoneticPr fontId="6"/>
  </si>
  <si>
    <t>担当者</t>
    <rPh sb="0" eb="3">
      <t>タントウシャ</t>
    </rPh>
    <phoneticPr fontId="6"/>
  </si>
  <si>
    <t>電話番号</t>
    <rPh sb="0" eb="4">
      <t>デンワバンゴウ</t>
    </rPh>
    <phoneticPr fontId="6"/>
  </si>
  <si>
    <t>申請日</t>
    <rPh sb="0" eb="3">
      <t>シンセイビ</t>
    </rPh>
    <phoneticPr fontId="6"/>
  </si>
  <si>
    <t>工事の概要</t>
    <rPh sb="0" eb="2">
      <t>コウジ</t>
    </rPh>
    <rPh sb="3" eb="5">
      <t>ガイヨウ</t>
    </rPh>
    <phoneticPr fontId="6"/>
  </si>
  <si>
    <t>0833-12-3456</t>
  </si>
  <si>
    <t>○○○○○○○○○○○○○</t>
  </si>
  <si>
    <t>今回見込（％）</t>
    <phoneticPr fontId="6"/>
  </si>
  <si>
    <t>今回見込（年月日）</t>
    <rPh sb="5" eb="8">
      <t>ネンガッピ</t>
    </rPh>
    <phoneticPr fontId="6"/>
  </si>
  <si>
    <t>回数は契約書第37条の回数のうち今回が何回目であるかを記入すること。</t>
  </si>
  <si>
    <t>今回の回数（回目）</t>
    <rPh sb="0" eb="2">
      <t>コンカイ</t>
    </rPh>
    <rPh sb="3" eb="5">
      <t>カイスウ</t>
    </rPh>
    <rPh sb="6" eb="8">
      <t>カイメ</t>
    </rPh>
    <phoneticPr fontId="6"/>
  </si>
  <si>
    <t>全体回数（回）</t>
    <rPh sb="0" eb="2">
      <t>ゼンタイ</t>
    </rPh>
    <rPh sb="2" eb="4">
      <t>カイスウ</t>
    </rPh>
    <rPh sb="5" eb="6">
      <t>カイ</t>
    </rPh>
    <phoneticPr fontId="6"/>
  </si>
  <si>
    <t>工事場所</t>
    <rPh sb="0" eb="4">
      <t>コウジバショ</t>
    </rPh>
    <phoneticPr fontId="6"/>
  </si>
  <si>
    <t>○○三丁目地内</t>
  </si>
  <si>
    <t>様式
７-１</t>
    <rPh sb="0" eb="2">
      <t>ヨウシキ</t>
    </rPh>
    <phoneticPr fontId="6"/>
  </si>
  <si>
    <t>前回出来形
部分検査</t>
    <rPh sb="2" eb="3">
      <t>デ</t>
    </rPh>
    <rPh sb="3" eb="4">
      <t>ライ</t>
    </rPh>
    <rPh sb="4" eb="5">
      <t>ガタ</t>
    </rPh>
    <phoneticPr fontId="1"/>
  </si>
  <si>
    <t>出来形部分等に対する
請負代金相当額</t>
    <rPh sb="0" eb="2">
      <t>デキ</t>
    </rPh>
    <rPh sb="2" eb="3">
      <t>ガタ</t>
    </rPh>
    <rPh sb="3" eb="5">
      <t>ブブン</t>
    </rPh>
    <rPh sb="5" eb="6">
      <t>トウ</t>
    </rPh>
    <rPh sb="7" eb="8">
      <t>タイ</t>
    </rPh>
    <rPh sb="11" eb="13">
      <t>ウケオイ</t>
    </rPh>
    <rPh sb="13" eb="15">
      <t>ダイキン</t>
    </rPh>
    <rPh sb="15" eb="18">
      <t>ソウトウガク</t>
    </rPh>
    <phoneticPr fontId="15"/>
  </si>
  <si>
    <t>　当該出来形検査で確認した出来形部分については、工事請負契約書第25条第５項に規定する単品スライド条項の適用対象とすることができる。</t>
    <rPh sb="1" eb="3">
      <t>トウガイ</t>
    </rPh>
    <rPh sb="3" eb="6">
      <t>デキガタ</t>
    </rPh>
    <rPh sb="6" eb="8">
      <t>ケンサ</t>
    </rPh>
    <rPh sb="9" eb="11">
      <t>カクニン</t>
    </rPh>
    <rPh sb="13" eb="16">
      <t>デキガタ</t>
    </rPh>
    <rPh sb="16" eb="18">
      <t>ブブン</t>
    </rPh>
    <phoneticPr fontId="15"/>
  </si>
  <si>
    <t>様式-７-１</t>
    <phoneticPr fontId="6"/>
  </si>
  <si>
    <t>出来形検査日</t>
    <rPh sb="5" eb="6">
      <t>ビ</t>
    </rPh>
    <phoneticPr fontId="6"/>
  </si>
  <si>
    <t>出来形検査確認通知書</t>
  </si>
  <si>
    <t>様式
５-１</t>
    <rPh sb="0" eb="2">
      <t>ヨウシキ</t>
    </rPh>
    <phoneticPr fontId="6"/>
  </si>
  <si>
    <t>スライド金額（Ｓ）</t>
    <phoneticPr fontId="6"/>
  </si>
  <si>
    <t>※　請求する工事材料を具体的に記載</t>
    <phoneticPr fontId="6"/>
  </si>
  <si>
    <t>別添　スライド調書</t>
    <rPh sb="0" eb="2">
      <t>ベッテン</t>
    </rPh>
    <phoneticPr fontId="6"/>
  </si>
  <si>
    <t>様式－３</t>
    <rPh sb="0" eb="2">
      <t>ヨウシキ</t>
    </rPh>
    <phoneticPr fontId="6"/>
  </si>
  <si>
    <t>光○第333号</t>
  </si>
  <si>
    <t>光○第222号</t>
  </si>
  <si>
    <t>光○第111号</t>
  </si>
  <si>
    <t>項　目</t>
    <rPh sb="0" eb="1">
      <t>コウ</t>
    </rPh>
    <rPh sb="2" eb="3">
      <t>メ</t>
    </rPh>
    <phoneticPr fontId="6"/>
  </si>
  <si>
    <t>内　容</t>
    <rPh sb="0" eb="1">
      <t>ウチ</t>
    </rPh>
    <rPh sb="2" eb="3">
      <t>カタチ</t>
    </rPh>
    <phoneticPr fontId="6"/>
  </si>
  <si>
    <t>記　載</t>
    <rPh sb="0" eb="1">
      <t>キ</t>
    </rPh>
    <rPh sb="2" eb="3">
      <t>サイ</t>
    </rPh>
    <phoneticPr fontId="6"/>
  </si>
  <si>
    <t>備　考</t>
    <rPh sb="0" eb="1">
      <t>ビ</t>
    </rPh>
    <rPh sb="2" eb="3">
      <t>コウ</t>
    </rPh>
    <phoneticPr fontId="6"/>
  </si>
  <si>
    <t>*</t>
    <phoneticPr fontId="6"/>
  </si>
  <si>
    <t>様式－１－１</t>
    <rPh sb="0" eb="2">
      <t>ヨウシキ</t>
    </rPh>
    <phoneticPr fontId="6"/>
  </si>
  <si>
    <t>前回までの
出来形部分検査高（%）</t>
    <rPh sb="6" eb="8">
      <t>デキ</t>
    </rPh>
    <rPh sb="8" eb="9">
      <t>ガタ</t>
    </rPh>
    <phoneticPr fontId="1"/>
  </si>
  <si>
    <t>前回出来形
部分検査(年月日)</t>
    <rPh sb="2" eb="3">
      <t>デ</t>
    </rPh>
    <rPh sb="3" eb="4">
      <t>ライ</t>
    </rPh>
    <rPh sb="4" eb="5">
      <t>ガタ</t>
    </rPh>
    <rPh sb="11" eb="14">
      <t>ネンガッピ</t>
    </rPh>
    <phoneticPr fontId="1"/>
  </si>
  <si>
    <t>うち取引に係る消費税
及び地方消費税の額</t>
    <phoneticPr fontId="6"/>
  </si>
  <si>
    <t>請求する
主要品目名・材料名</t>
    <phoneticPr fontId="6"/>
  </si>
  <si>
    <t xml:space="preserve">　２　対象材料は、品目毎および購入年月毎にとりまとめるものとする。なお、とりまとめ数量欄が足りない場合は、別紙にとりまとめるものとする。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
　　 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6" eb="118">
      <t>トウガイ</t>
    </rPh>
    <rPh sb="118" eb="120">
      <t>ヒンモク</t>
    </rPh>
    <rPh sb="121" eb="123">
      <t>ドウイツ</t>
    </rPh>
    <rPh sb="123" eb="124">
      <t>ツキ</t>
    </rPh>
    <rPh sb="125" eb="127">
      <t>フクスウ</t>
    </rPh>
    <rPh sb="128" eb="130">
      <t>コウシュ</t>
    </rPh>
    <rPh sb="131" eb="133">
      <t>キカイ</t>
    </rPh>
    <rPh sb="134" eb="136">
      <t>シヨウ</t>
    </rPh>
    <rPh sb="141" eb="143">
      <t>バアイ</t>
    </rPh>
    <rPh sb="150" eb="152">
      <t>コウシュ</t>
    </rPh>
    <rPh sb="153" eb="155">
      <t>キカイ</t>
    </rPh>
    <rPh sb="155" eb="156">
      <t>ゴト</t>
    </rPh>
    <rPh sb="156" eb="157">
      <t>ナド</t>
    </rPh>
    <rPh sb="158" eb="160">
      <t>ウチワケ</t>
    </rPh>
    <rPh sb="161" eb="163">
      <t>テイシュツ</t>
    </rPh>
    <rPh sb="167" eb="169">
      <t>ヨウキュウ</t>
    </rPh>
    <rPh sb="173" eb="175">
      <t>バアイ</t>
    </rPh>
    <phoneticPr fontId="17"/>
  </si>
  <si>
    <t>　１　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1" eb="63">
      <t>ショウメイ</t>
    </rPh>
    <rPh sb="67" eb="69">
      <t>バアイ</t>
    </rPh>
    <rPh sb="71" eb="73">
      <t>ガイサン</t>
    </rPh>
    <rPh sb="73" eb="75">
      <t>スウリョウ</t>
    </rPh>
    <rPh sb="76" eb="78">
      <t>キサイ</t>
    </rPh>
    <rPh sb="79" eb="80">
      <t>ウエ</t>
    </rPh>
    <rPh sb="83" eb="85">
      <t>サンシュツ</t>
    </rPh>
    <rPh sb="85" eb="87">
      <t>コンキョ</t>
    </rPh>
    <rPh sb="88" eb="89">
      <t>キ</t>
    </rPh>
    <rPh sb="91" eb="93">
      <t>ショルイ</t>
    </rPh>
    <rPh sb="94" eb="96">
      <t>テイシュツ</t>
    </rPh>
    <phoneticPr fontId="17"/>
  </si>
  <si>
    <t>※薄い塗り潰し箇所に入力してください</t>
    <rPh sb="1" eb="2">
      <t>ウス</t>
    </rPh>
    <rPh sb="3" eb="4">
      <t>ヌ</t>
    </rPh>
    <rPh sb="5" eb="6">
      <t>ツブ</t>
    </rPh>
    <rPh sb="7" eb="9">
      <t>カショ</t>
    </rPh>
    <rPh sb="10" eb="12">
      <t>ニュウリョク</t>
    </rPh>
    <phoneticPr fontId="6"/>
  </si>
  <si>
    <t>件　　　　　　名：</t>
    <phoneticPr fontId="6"/>
  </si>
  <si>
    <t>工期又は履行期間：</t>
    <phoneticPr fontId="6"/>
  </si>
  <si>
    <t>光市ＡＢ六丁目１番16号</t>
  </si>
  <si>
    <t>株式会社ＡＢＣ建設会社</t>
  </si>
  <si>
    <t>代表取締役　ＡＢ　ＣＤ</t>
  </si>
  <si>
    <t>山田　Ｅ太郎</t>
  </si>
  <si>
    <t>※　請求の際には、変更請求概算額およびその概算額計算書を作成し、提出すること。
　　なお、今回の請求はあくまで概算額であり、精査の結果、請求額が変更となっても問題ない。</t>
    <phoneticPr fontId="6"/>
  </si>
  <si>
    <t>本様式は、発注者から協議開始日に受注者に対象の品目、規格、数量等について通知する場合に必要に応じて使用。</t>
    <phoneticPr fontId="6"/>
  </si>
  <si>
    <t>※　請求の際には、変更請求概算額およびその概算額計算書を作成し、提出すること。
　なお、今回の請求はあくまで概算額であり、精査の結果、請求額が変更となっても問題ない。</t>
    <phoneticPr fontId="6"/>
  </si>
  <si>
    <t>※　受注者からの請求日から７日以降に工期の延期を想定している場合は、
「工期末の４５日前」と記載する。</t>
    <phoneticPr fontId="6"/>
  </si>
  <si>
    <t>※　「光市」は自動で入るので省略</t>
    <rPh sb="3" eb="5">
      <t>ヒカリシ</t>
    </rPh>
    <rPh sb="7" eb="9">
      <t>ジドウ</t>
    </rPh>
    <rPh sb="10" eb="11">
      <t>ハイ</t>
    </rPh>
    <rPh sb="14" eb="16">
      <t>ショウリャク</t>
    </rPh>
    <phoneticPr fontId="6"/>
  </si>
  <si>
    <t>※　日付は自動で和暦に変換。以下、同。</t>
    <rPh sb="2" eb="4">
      <t>ヒヅケ</t>
    </rPh>
    <rPh sb="5" eb="7">
      <t>ジドウ</t>
    </rPh>
    <rPh sb="8" eb="10">
      <t>ワレキ</t>
    </rPh>
    <rPh sb="11" eb="13">
      <t>ヘンカン</t>
    </rPh>
    <rPh sb="14" eb="16">
      <t>イカ</t>
    </rPh>
    <rPh sb="17" eb="18">
      <t>ドウ</t>
    </rPh>
    <phoneticPr fontId="6"/>
  </si>
  <si>
    <t>○○○○○○○○○○工事</t>
  </si>
  <si>
    <t>光市○○六丁目１番１号</t>
  </si>
  <si>
    <t>株式会社○○</t>
  </si>
  <si>
    <t>代表取締役　○○　○○</t>
  </si>
  <si>
    <t>２　スライド額協議開始日</t>
    <rPh sb="6" eb="7">
      <t>ガク</t>
    </rPh>
    <rPh sb="7" eb="9">
      <t>キョウギ</t>
    </rPh>
    <rPh sb="9" eb="11">
      <t>カイシ</t>
    </rPh>
    <rPh sb="11" eb="12">
      <t>ビ</t>
    </rPh>
    <phoneticPr fontId="6"/>
  </si>
  <si>
    <t>１　工事名</t>
    <phoneticPr fontId="6"/>
  </si>
  <si>
    <t>　　　２　対象材料は、品目毎および購入年月毎にとりまとめるものとする。なお、とりまとめ数量欄が足りない場合は、複数枚になってもよい。</t>
    <phoneticPr fontId="17"/>
  </si>
  <si>
    <t>　　　３　変動額から受注者の負担額を差し引いて、単品スライド請求額を算出する計算過程を、別紙に記載すること。</t>
    <phoneticPr fontId="17"/>
  </si>
  <si>
    <t>　　　４　詳細に数量計算が出来る場合は、様式－３を用いてもよい。</t>
    <rPh sb="5" eb="7">
      <t>ショウサイ</t>
    </rPh>
    <rPh sb="8" eb="10">
      <t>スウリョウ</t>
    </rPh>
    <rPh sb="10" eb="12">
      <t>ケイサン</t>
    </rPh>
    <rPh sb="13" eb="15">
      <t>デキ</t>
    </rPh>
    <rPh sb="16" eb="18">
      <t>バアイ</t>
    </rPh>
    <rPh sb="20" eb="22">
      <t>ヨウシキ</t>
    </rPh>
    <rPh sb="25" eb="26">
      <t>モチ</t>
    </rPh>
    <phoneticPr fontId="17"/>
  </si>
  <si>
    <t>(注)　１　購入先、購入単価、購入数量等を証明出来る場合は、その資料（納品書等）を添付の上、併せて監督職員に提出すること。証明できない場合は、概算数量を記載の上、その算出根拠を
　　　　記した書類を提出すること。</t>
    <phoneticPr fontId="17"/>
  </si>
  <si>
    <t>元号○年○月○日</t>
  </si>
  <si>
    <t>△△△,△△△円</t>
  </si>
  <si>
    <t>△△,△△△円</t>
  </si>
  <si>
    <t>△△,△△△円</t>
    <phoneticPr fontId="6"/>
  </si>
  <si>
    <t>(注)　１　購入先、購入単価、購入数量等を証明出来る場合は、その資料（納品書等）を添付の上、併せて監督職員に提出すること。
　　   　　証明できない場合は、概算数量を記載の上、その算出根拠を記した書類を提出すること。</t>
    <phoneticPr fontId="17"/>
  </si>
  <si>
    <t>　　　２　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17"/>
  </si>
  <si>
    <r>
      <t>　　　</t>
    </r>
    <r>
      <rPr>
        <sz val="12"/>
        <rFont val="ＭＳ 明朝"/>
        <family val="1"/>
        <charset val="128"/>
      </rPr>
      <t>　　　　　　　　　　　　　　　　　　　　　　　　　　　（　別　添　）</t>
    </r>
  </si>
  <si>
    <t>○○第○○号</t>
  </si>
  <si>
    <t>○○第○○号</t>
    <phoneticPr fontId="6"/>
  </si>
  <si>
    <t>２　スライド変更可否</t>
    <phoneticPr fontId="6"/>
  </si>
  <si>
    <t>スライドの適用が認められない</t>
    <phoneticPr fontId="6"/>
  </si>
  <si>
    <t>３　理　　　　　　由</t>
    <rPh sb="2" eb="3">
      <t>リ</t>
    </rPh>
    <rPh sb="9" eb="10">
      <t>ヨシ</t>
    </rPh>
    <phoneticPr fontId="6"/>
  </si>
  <si>
    <t>スライド額が請負代金額の１％を超えないため</t>
    <phoneticPr fontId="6"/>
  </si>
  <si>
    <t>●●　●●</t>
    <phoneticPr fontId="6"/>
  </si>
  <si>
    <t>○○○-○○-○○○○</t>
    <phoneticPr fontId="6"/>
  </si>
  <si>
    <t>光市長　○　○　　　○</t>
    <rPh sb="2" eb="3">
      <t>チョウ</t>
    </rPh>
    <phoneticPr fontId="6"/>
  </si>
  <si>
    <t>光市長　市　川　　　熙</t>
    <rPh sb="2" eb="3">
      <t>チョウ</t>
    </rPh>
    <rPh sb="4" eb="5">
      <t>シ</t>
    </rPh>
    <rPh sb="6" eb="7">
      <t>カワ</t>
    </rPh>
    <rPh sb="10" eb="11">
      <t>ヒロシ</t>
    </rPh>
    <phoneticPr fontId="6"/>
  </si>
  <si>
    <t>リンク元（全角変換等）様式へ反映</t>
    <rPh sb="3" eb="4">
      <t>モト</t>
    </rPh>
    <rPh sb="5" eb="7">
      <t>ゼンカク</t>
    </rPh>
    <rPh sb="7" eb="9">
      <t>ヘンカン</t>
    </rPh>
    <rPh sb="9" eb="10">
      <t>トウ</t>
    </rPh>
    <rPh sb="11" eb="13">
      <t>ヨウシキ</t>
    </rPh>
    <rPh sb="14" eb="16">
      <t>ハンエイ</t>
    </rPh>
    <phoneticPr fontId="6"/>
  </si>
  <si>
    <t>様式－５－１</t>
  </si>
  <si>
    <t>＜別添＞</t>
    <phoneticPr fontId="6"/>
  </si>
  <si>
    <t>１）スライド額（Ｓ）</t>
    <rPh sb="6" eb="7">
      <t>ガク</t>
    </rPh>
    <phoneticPr fontId="6"/>
  </si>
  <si>
    <t>　　 ＝④＋⑤＋⑥－ ③×1/100</t>
    <phoneticPr fontId="6"/>
  </si>
  <si>
    <r>
      <t>Ｍ</t>
    </r>
    <r>
      <rPr>
        <sz val="6"/>
        <color theme="1"/>
        <rFont val="ＭＳ Ｐ明朝"/>
        <family val="1"/>
        <charset val="128"/>
      </rPr>
      <t>変更鋼</t>
    </r>
    <r>
      <rPr>
        <sz val="12"/>
        <color theme="1"/>
        <rFont val="ＭＳ Ｐ明朝"/>
        <family val="1"/>
        <charset val="128"/>
      </rPr>
      <t>, Ｍ</t>
    </r>
    <r>
      <rPr>
        <sz val="6"/>
        <color theme="1"/>
        <rFont val="ＭＳ Ｐ明朝"/>
        <family val="1"/>
        <charset val="128"/>
      </rPr>
      <t>変更油</t>
    </r>
    <r>
      <rPr>
        <sz val="12"/>
        <color theme="1"/>
        <rFont val="ＭＳ Ｐ明朝"/>
        <family val="1"/>
        <charset val="128"/>
      </rPr>
      <t>, Ｍ</t>
    </r>
    <r>
      <rPr>
        <sz val="6"/>
        <color theme="1"/>
        <rFont val="ＭＳ Ｐ明朝"/>
        <family val="1"/>
        <charset val="128"/>
      </rPr>
      <t>変更材料</t>
    </r>
    <r>
      <rPr>
        <sz val="12"/>
        <color theme="1"/>
        <rFont val="ＭＳ Ｐ明朝"/>
        <family val="1"/>
        <charset val="128"/>
      </rPr>
      <t xml:space="preserve"> ：</t>
    </r>
    <phoneticPr fontId="6"/>
  </si>
  <si>
    <t>価格変動後の鋼材類、燃料油又はその他の主要な工事材料の金額</t>
    <phoneticPr fontId="6"/>
  </si>
  <si>
    <r>
      <t>Ｍ</t>
    </r>
    <r>
      <rPr>
        <sz val="6"/>
        <color theme="1"/>
        <rFont val="ＭＳ Ｐ明朝"/>
        <family val="1"/>
        <charset val="128"/>
      </rPr>
      <t>当初鋼</t>
    </r>
    <r>
      <rPr>
        <sz val="12"/>
        <color theme="1"/>
        <rFont val="ＭＳ Ｐ明朝"/>
        <family val="1"/>
        <charset val="128"/>
      </rPr>
      <t>, Ｍ</t>
    </r>
    <r>
      <rPr>
        <sz val="6"/>
        <color theme="1"/>
        <rFont val="ＭＳ Ｐ明朝"/>
        <family val="1"/>
        <charset val="128"/>
      </rPr>
      <t>当初油</t>
    </r>
    <r>
      <rPr>
        <sz val="12"/>
        <color theme="1"/>
        <rFont val="ＭＳ Ｐ明朝"/>
        <family val="1"/>
        <charset val="128"/>
      </rPr>
      <t>, Ｍ</t>
    </r>
    <r>
      <rPr>
        <sz val="6"/>
        <color theme="1"/>
        <rFont val="ＭＳ Ｐ明朝"/>
        <family val="1"/>
        <charset val="128"/>
      </rPr>
      <t>当初材料</t>
    </r>
    <r>
      <rPr>
        <sz val="12"/>
        <color theme="1"/>
        <rFont val="ＭＳ Ｐ明朝"/>
        <family val="1"/>
        <charset val="128"/>
      </rPr>
      <t xml:space="preserve"> ：</t>
    </r>
    <phoneticPr fontId="6"/>
  </si>
  <si>
    <t>価格変動前の鋼材類、燃料油又はその他の主要な工事材料の金額</t>
    <phoneticPr fontId="6"/>
  </si>
  <si>
    <t>ｐ ：</t>
    <phoneticPr fontId="6"/>
  </si>
  <si>
    <t>設計時点における鋼材類、燃料油又はその他の主要な工事材料に該当する各材料の単価</t>
    <phoneticPr fontId="6"/>
  </si>
  <si>
    <t>ｐ'：</t>
    <phoneticPr fontId="6"/>
  </si>
  <si>
    <t>価格変動後における鋼材類、燃料油又はその他の主要な工事材料に該当する各材料の実勢価格</t>
    <phoneticPr fontId="6"/>
  </si>
  <si>
    <t>落札率</t>
  </si>
  <si>
    <t>鋼材類、燃料油又はその他の主要な工事材料に該当する各材料について算定した対象数量</t>
    <phoneticPr fontId="6"/>
  </si>
  <si>
    <t>Ｄ ：</t>
    <phoneticPr fontId="6"/>
  </si>
  <si>
    <t>ｋ ：</t>
    <phoneticPr fontId="6"/>
  </si>
  <si>
    <t>Ｐ ：</t>
    <phoneticPr fontId="6"/>
  </si>
  <si>
    <t>①請負代金額（消費税相当額含む）</t>
    <phoneticPr fontId="6"/>
  </si>
  <si>
    <t>②部分払いの対象となった出来形部分等に対する請負代金相当額（消費税相当額含む）</t>
    <phoneticPr fontId="6"/>
  </si>
  <si>
    <t>③スライド対象請負金額（①－②）
（消費税相当額含む）</t>
    <phoneticPr fontId="6"/>
  </si>
  <si>
    <r>
      <rPr>
        <sz val="12"/>
        <rFont val="ＭＳ 明朝"/>
        <family val="1"/>
        <charset val="128"/>
      </rPr>
      <t>④（Ｍ</t>
    </r>
    <r>
      <rPr>
        <sz val="6.5"/>
        <rFont val="ＭＳ 明朝"/>
        <family val="1"/>
        <charset val="128"/>
      </rPr>
      <t>変更鋼</t>
    </r>
    <r>
      <rPr>
        <sz val="12"/>
        <rFont val="ＭＳ 明朝"/>
        <family val="1"/>
        <charset val="128"/>
      </rPr>
      <t>－Ｍ</t>
    </r>
    <r>
      <rPr>
        <sz val="6.5"/>
        <rFont val="ＭＳ 明朝"/>
        <family val="1"/>
        <charset val="128"/>
      </rPr>
      <t>当初鋼</t>
    </r>
    <r>
      <rPr>
        <sz val="12"/>
        <rFont val="ＭＳ 明朝"/>
        <family val="1"/>
        <charset val="128"/>
      </rPr>
      <t xml:space="preserve">）
</t>
    </r>
    <r>
      <rPr>
        <sz val="12"/>
        <color theme="1"/>
        <rFont val="ＭＳ 明朝"/>
        <family val="1"/>
        <charset val="128"/>
      </rPr>
      <t>（消費税含む・落札率考慮）</t>
    </r>
    <phoneticPr fontId="6"/>
  </si>
  <si>
    <r>
      <rPr>
        <sz val="12"/>
        <rFont val="ＭＳ 明朝"/>
        <family val="1"/>
        <charset val="128"/>
      </rPr>
      <t>⑤（Ｍ</t>
    </r>
    <r>
      <rPr>
        <sz val="6.5"/>
        <rFont val="ＭＳ 明朝"/>
        <family val="1"/>
        <charset val="128"/>
      </rPr>
      <t>変更油</t>
    </r>
    <r>
      <rPr>
        <sz val="12"/>
        <rFont val="ＭＳ 明朝"/>
        <family val="1"/>
        <charset val="128"/>
      </rPr>
      <t>－Ｍ</t>
    </r>
    <r>
      <rPr>
        <sz val="6.5"/>
        <rFont val="ＭＳ 明朝"/>
        <family val="1"/>
        <charset val="128"/>
      </rPr>
      <t>当初油</t>
    </r>
    <r>
      <rPr>
        <sz val="12"/>
        <rFont val="ＭＳ 明朝"/>
        <family val="1"/>
        <charset val="128"/>
      </rPr>
      <t xml:space="preserve">）
</t>
    </r>
    <r>
      <rPr>
        <sz val="12"/>
        <color theme="1"/>
        <rFont val="ＭＳ 明朝"/>
        <family val="1"/>
        <charset val="128"/>
      </rPr>
      <t>（消費税含む・落札率考慮）</t>
    </r>
    <phoneticPr fontId="6"/>
  </si>
  <si>
    <r>
      <rPr>
        <sz val="12"/>
        <rFont val="ＭＳ 明朝"/>
        <family val="1"/>
        <charset val="128"/>
      </rPr>
      <t>⑥（Ｍ</t>
    </r>
    <r>
      <rPr>
        <sz val="6"/>
        <rFont val="ＭＳ 明朝"/>
        <family val="1"/>
        <charset val="128"/>
      </rPr>
      <t>変更材料</t>
    </r>
    <r>
      <rPr>
        <sz val="12"/>
        <rFont val="ＭＳ 明朝"/>
        <family val="1"/>
        <charset val="128"/>
      </rPr>
      <t>－Ｍ</t>
    </r>
    <r>
      <rPr>
        <sz val="6"/>
        <rFont val="ＭＳ 明朝"/>
        <family val="1"/>
        <charset val="128"/>
      </rPr>
      <t>当初材料</t>
    </r>
    <r>
      <rPr>
        <sz val="12"/>
        <rFont val="ＭＳ 明朝"/>
        <family val="1"/>
        <charset val="128"/>
      </rPr>
      <t xml:space="preserve">）
</t>
    </r>
    <r>
      <rPr>
        <sz val="12"/>
        <color theme="1"/>
        <rFont val="ＭＳ 明朝"/>
        <family val="1"/>
        <charset val="128"/>
      </rPr>
      <t>（消費税含む・落札率考慮）</t>
    </r>
    <phoneticPr fontId="6"/>
  </si>
  <si>
    <r>
      <t>Ｓ ＝（Ｍ</t>
    </r>
    <r>
      <rPr>
        <sz val="6"/>
        <color theme="1"/>
        <rFont val="ＭＳ Ｐ明朝"/>
        <family val="1"/>
        <charset val="128"/>
      </rPr>
      <t>変更鋼</t>
    </r>
    <r>
      <rPr>
        <sz val="12"/>
        <color theme="1"/>
        <rFont val="ＭＳ Ｐ明朝"/>
        <family val="1"/>
        <charset val="128"/>
      </rPr>
      <t>－ Ｍ</t>
    </r>
    <r>
      <rPr>
        <sz val="6"/>
        <color theme="1"/>
        <rFont val="ＭＳ Ｐ明朝"/>
        <family val="1"/>
        <charset val="128"/>
      </rPr>
      <t>当初鋼</t>
    </r>
    <r>
      <rPr>
        <sz val="12"/>
        <color theme="1"/>
        <rFont val="ＭＳ Ｐ明朝"/>
        <family val="1"/>
        <charset val="128"/>
      </rPr>
      <t xml:space="preserve"> ）＋（Ｍ</t>
    </r>
    <r>
      <rPr>
        <sz val="6"/>
        <color theme="1"/>
        <rFont val="ＭＳ Ｐ明朝"/>
        <family val="1"/>
        <charset val="128"/>
      </rPr>
      <t>変更油</t>
    </r>
    <r>
      <rPr>
        <sz val="12"/>
        <color theme="1"/>
        <rFont val="ＭＳ Ｐ明朝"/>
        <family val="1"/>
        <charset val="128"/>
      </rPr>
      <t>－ Ｍ</t>
    </r>
    <r>
      <rPr>
        <sz val="6"/>
        <color theme="1"/>
        <rFont val="ＭＳ Ｐ明朝"/>
        <family val="1"/>
        <charset val="128"/>
      </rPr>
      <t>当初油</t>
    </r>
    <r>
      <rPr>
        <sz val="12"/>
        <color theme="1"/>
        <rFont val="ＭＳ Ｐ明朝"/>
        <family val="1"/>
        <charset val="128"/>
      </rPr>
      <t xml:space="preserve"> ）＋（Ｍ</t>
    </r>
    <r>
      <rPr>
        <sz val="6"/>
        <color theme="1"/>
        <rFont val="ＭＳ Ｐ明朝"/>
        <family val="1"/>
        <charset val="128"/>
      </rPr>
      <t>変更材料</t>
    </r>
    <r>
      <rPr>
        <sz val="12"/>
        <color theme="1"/>
        <rFont val="ＭＳ Ｐ明朝"/>
        <family val="1"/>
        <charset val="128"/>
      </rPr>
      <t xml:space="preserve"> － Ｍ</t>
    </r>
    <r>
      <rPr>
        <sz val="6"/>
        <color theme="1"/>
        <rFont val="ＭＳ Ｐ明朝"/>
        <family val="1"/>
        <charset val="128"/>
      </rPr>
      <t>当初材料</t>
    </r>
    <r>
      <rPr>
        <sz val="12"/>
        <color theme="1"/>
        <rFont val="ＭＳ Ｐ明朝"/>
        <family val="1"/>
        <charset val="128"/>
      </rPr>
      <t xml:space="preserve"> ）－ Ｐ×1/100</t>
    </r>
    <phoneticPr fontId="6"/>
  </si>
  <si>
    <t>４）スライド額（Ｓ）</t>
    <rPh sb="6" eb="7">
      <t>ガク</t>
    </rPh>
    <phoneticPr fontId="6"/>
  </si>
  <si>
    <t>２）スライド額（Ｓ’）</t>
    <rPh sb="6" eb="7">
      <t>ガク</t>
    </rPh>
    <phoneticPr fontId="6"/>
  </si>
  <si>
    <t>（千円未満切り捨て）</t>
    <phoneticPr fontId="6"/>
  </si>
  <si>
    <t>　　＝スライド額（Ｓ’）＋消費税相当額</t>
    <phoneticPr fontId="6"/>
  </si>
  <si>
    <t>３）消費税相当額</t>
    <rPh sb="2" eb="5">
      <t>ショウヒゼイ</t>
    </rPh>
    <rPh sb="5" eb="8">
      <t>ソウトウガク</t>
    </rPh>
    <phoneticPr fontId="6"/>
  </si>
  <si>
    <t>　　＝スライド額（Ｓ）×0.1</t>
    <phoneticPr fontId="6"/>
  </si>
  <si>
    <t>＝</t>
  </si>
  <si>
    <t>＝</t>
    <phoneticPr fontId="6"/>
  </si>
  <si>
    <r>
      <t>Ｍ</t>
    </r>
    <r>
      <rPr>
        <sz val="6"/>
        <color theme="1"/>
        <rFont val="ＭＳ Ｐ明朝"/>
        <family val="1"/>
        <charset val="128"/>
      </rPr>
      <t>当初鋼</t>
    </r>
    <r>
      <rPr>
        <sz val="12"/>
        <color theme="1"/>
        <rFont val="ＭＳ Ｐ明朝"/>
        <family val="1"/>
        <charset val="128"/>
      </rPr>
      <t>, Ｍ</t>
    </r>
    <r>
      <rPr>
        <sz val="6"/>
        <color theme="1"/>
        <rFont val="ＭＳ Ｐ明朝"/>
        <family val="1"/>
        <charset val="128"/>
      </rPr>
      <t>当初油</t>
    </r>
    <r>
      <rPr>
        <sz val="12"/>
        <color theme="1"/>
        <rFont val="ＭＳ Ｐ明朝"/>
        <family val="1"/>
        <charset val="128"/>
      </rPr>
      <t>, Ｍ</t>
    </r>
    <r>
      <rPr>
        <sz val="6"/>
        <color theme="1"/>
        <rFont val="ＭＳ Ｐ明朝"/>
        <family val="1"/>
        <charset val="128"/>
      </rPr>
      <t xml:space="preserve">当初材料  </t>
    </r>
    <r>
      <rPr>
        <sz val="12"/>
        <color theme="1"/>
        <rFont val="ＭＳ Ｐ明朝"/>
        <family val="1"/>
        <charset val="128"/>
      </rPr>
      <t>＝{ ｐ1×Ｄ1＋ ｐ2×Ｄ2＋……＋ ｐm×Ｄm }×ｋ×（１＋ 110/100）</t>
    </r>
    <phoneticPr fontId="6"/>
  </si>
  <si>
    <r>
      <t>Ｍ</t>
    </r>
    <r>
      <rPr>
        <sz val="6"/>
        <color theme="1"/>
        <rFont val="ＭＳ Ｐ明朝"/>
        <family val="1"/>
        <charset val="128"/>
      </rPr>
      <t>変更鋼</t>
    </r>
    <r>
      <rPr>
        <sz val="12"/>
        <color theme="1"/>
        <rFont val="ＭＳ Ｐ明朝"/>
        <family val="1"/>
        <charset val="128"/>
      </rPr>
      <t>, Ｍ</t>
    </r>
    <r>
      <rPr>
        <sz val="6"/>
        <color theme="1"/>
        <rFont val="ＭＳ Ｐ明朝"/>
        <family val="1"/>
        <charset val="128"/>
      </rPr>
      <t>変更油</t>
    </r>
    <r>
      <rPr>
        <sz val="12"/>
        <color theme="1"/>
        <rFont val="ＭＳ Ｐ明朝"/>
        <family val="1"/>
        <charset val="128"/>
      </rPr>
      <t>, Ｍ</t>
    </r>
    <r>
      <rPr>
        <sz val="6"/>
        <color theme="1"/>
        <rFont val="ＭＳ Ｐ明朝"/>
        <family val="1"/>
        <charset val="128"/>
      </rPr>
      <t xml:space="preserve">変更材料  </t>
    </r>
    <r>
      <rPr>
        <sz val="12"/>
        <color theme="1"/>
        <rFont val="ＭＳ Ｐ明朝"/>
        <family val="1"/>
        <charset val="128"/>
      </rPr>
      <t>＝{ p'1×Ｄ1＋ p'2×Ｄ2＋……＋ p'm×Ｄm }×ｋ×（１＋ 110/100）</t>
    </r>
    <phoneticPr fontId="6"/>
  </si>
  <si>
    <t>Ｓ’＝スライド額（Ｓ）×100/110</t>
    <phoneticPr fontId="6"/>
  </si>
  <si>
    <t>△△△,△△△,△△△円</t>
    <phoneticPr fontId="6"/>
  </si>
  <si>
    <t>※　数字入力</t>
    <rPh sb="2" eb="6">
      <t>スウジニュウリョク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</si>
</sst>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411]ggge&quot;年&quot;m&quot;月&quot;d&quot;日&quot;;@"/>
    <numFmt numFmtId="178" formatCode="#,##0_);[Red]\(#,##0\)"/>
  </numFmts>
  <fonts count="50">
    <font>
      <sz val="11"/>
      <color theme="1"/>
      <name val="游ゴシック"/>
      <family val="2"/>
      <charset val="128"/>
      <scheme val="minor"/>
    </font>
    <font>
      <sz val="11"/>
      <color theme="1"/>
      <name val="游ゴシック"/>
      <family val="2"/>
      <charset val="128"/>
      <scheme val="minor"/>
    </font>
    <font>
      <sz val="13"/>
      <color rgb="FF000000"/>
      <name val="ＭＳ Ｐゴシック"/>
      <family val="3"/>
      <charset val="128"/>
    </font>
    <font>
      <sz val="13"/>
      <name val="ＭＳ Ｐゴシック"/>
      <family val="3"/>
      <charset val="128"/>
    </font>
    <font>
      <b/>
      <sz val="14"/>
      <name val="ＭＳ Ｐゴシック"/>
      <family val="3"/>
      <charset val="128"/>
    </font>
    <font>
      <b/>
      <sz val="13"/>
      <color rgb="FFFFFFFF"/>
      <name val="ＭＳ Ｐゴシック"/>
      <family val="3"/>
      <charset val="128"/>
    </font>
    <font>
      <sz val="6"/>
      <name val="游ゴシック"/>
      <family val="2"/>
      <charset val="128"/>
      <scheme val="minor"/>
    </font>
    <font>
      <sz val="14"/>
      <name val="ＭＳ 明朝"/>
      <family val="1"/>
      <charset val="128"/>
    </font>
    <font>
      <sz val="12"/>
      <name val="ＭＳ 明朝"/>
      <family val="1"/>
      <charset val="128"/>
    </font>
    <font>
      <sz val="12"/>
      <color rgb="FF000000"/>
      <name val="ＭＳ 明朝"/>
      <family val="1"/>
      <charset val="128"/>
    </font>
    <font>
      <sz val="12"/>
      <color theme="1"/>
      <name val="ＭＳ 明朝"/>
      <family val="1"/>
      <charset val="128"/>
    </font>
    <font>
      <sz val="12"/>
      <color theme="1"/>
      <name val="游ゴシック"/>
      <family val="2"/>
      <charset val="128"/>
      <scheme val="minor"/>
    </font>
    <font>
      <sz val="12"/>
      <color rgb="FF000000"/>
      <name val="ＭＳ ゴシック"/>
      <family val="3"/>
      <charset val="128"/>
    </font>
    <font>
      <b/>
      <sz val="12"/>
      <color rgb="FFFFFFFF"/>
      <name val="ＭＳ 明朝"/>
      <family val="1"/>
      <charset val="128"/>
    </font>
    <font>
      <sz val="12"/>
      <name val="ＭＳ Ｐ明朝"/>
      <family val="1"/>
      <charset val="128"/>
    </font>
    <font>
      <sz val="6"/>
      <name val="ＭＳ Ｐ明朝"/>
      <family val="1"/>
      <charset val="128"/>
    </font>
    <font>
      <sz val="11"/>
      <name val="明朝"/>
      <family val="1"/>
      <charset val="128"/>
    </font>
    <font>
      <sz val="6"/>
      <name val="明朝"/>
      <family val="3"/>
      <charset val="128"/>
    </font>
    <font>
      <sz val="14"/>
      <color theme="1"/>
      <name val="游ゴシック"/>
      <family val="3"/>
      <charset val="128"/>
      <scheme val="minor"/>
    </font>
    <font>
      <sz val="6"/>
      <name val="ＭＳ 明朝"/>
      <family val="1"/>
      <charset val="128"/>
    </font>
    <font>
      <sz val="14"/>
      <color theme="1"/>
      <name val="游ゴシック"/>
      <family val="2"/>
      <charset val="128"/>
      <scheme val="minor"/>
    </font>
    <font>
      <sz val="14"/>
      <color indexed="8"/>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sz val="11"/>
      <color theme="1"/>
      <name val="ＭＳ 明朝"/>
      <family val="1"/>
      <charset val="128"/>
    </font>
    <font>
      <sz val="11"/>
      <color theme="0"/>
      <name val="ＭＳ 明朝"/>
      <family val="1"/>
      <charset val="128"/>
    </font>
    <font>
      <sz val="12"/>
      <color theme="0"/>
      <name val="ＭＳ 明朝"/>
      <family val="1"/>
      <charset val="128"/>
    </font>
    <font>
      <sz val="11"/>
      <color theme="1"/>
      <name val="ＭＳ Ｐゴシック"/>
      <family val="3"/>
      <charset val="128"/>
    </font>
    <font>
      <sz val="11"/>
      <color theme="0"/>
      <name val="ＭＳ ゴシック"/>
      <family val="3"/>
      <charset val="128"/>
    </font>
    <font>
      <sz val="12"/>
      <color indexed="8"/>
      <name val="游ゴシック"/>
      <family val="3"/>
      <charset val="128"/>
      <scheme val="minor"/>
    </font>
    <font>
      <sz val="12"/>
      <color theme="1"/>
      <name val="游ゴシック"/>
      <family val="3"/>
      <charset val="128"/>
      <scheme val="minor"/>
    </font>
    <font>
      <sz val="14"/>
      <color indexed="8"/>
      <name val="ＭＳ 明朝"/>
      <family val="1"/>
      <charset val="128"/>
    </font>
    <font>
      <sz val="14"/>
      <color theme="1"/>
      <name val="ＭＳ 明朝"/>
      <family val="1"/>
      <charset val="128"/>
    </font>
    <font>
      <sz val="12"/>
      <color indexed="8"/>
      <name val="ＭＳ 明朝"/>
      <family val="1"/>
      <charset val="128"/>
    </font>
    <font>
      <b/>
      <sz val="14"/>
      <name val="ＭＳ 明朝"/>
      <family val="1"/>
      <charset val="128"/>
    </font>
    <font>
      <b/>
      <sz val="18"/>
      <name val="ＭＳ 明朝"/>
      <family val="1"/>
      <charset val="128"/>
    </font>
    <font>
      <b/>
      <sz val="11"/>
      <name val="ＭＳ ゴシック"/>
      <family val="3"/>
      <charset val="128"/>
    </font>
    <font>
      <b/>
      <sz val="11"/>
      <color theme="0"/>
      <name val="ＭＳ ゴシック"/>
      <family val="3"/>
      <charset val="128"/>
    </font>
    <font>
      <b/>
      <sz val="11"/>
      <color theme="1"/>
      <name val="ＭＳ 明朝"/>
      <family val="1"/>
      <charset val="128"/>
    </font>
    <font>
      <b/>
      <sz val="11"/>
      <color theme="0"/>
      <name val="ＭＳ 明朝"/>
      <family val="1"/>
      <charset val="128"/>
    </font>
    <font>
      <sz val="11"/>
      <color rgb="FFFFFFCC"/>
      <name val="ＭＳ 明朝"/>
      <family val="1"/>
      <charset val="128"/>
    </font>
    <font>
      <b/>
      <sz val="11"/>
      <name val="ＭＳ 明朝"/>
      <family val="1"/>
      <charset val="128"/>
    </font>
    <font>
      <sz val="10"/>
      <color theme="0" tint="-0.249977111117893"/>
      <name val="ＭＳ 明朝"/>
      <family val="1"/>
      <charset val="128"/>
    </font>
    <font>
      <sz val="13"/>
      <color rgb="FF000000"/>
      <name val="ＭＳ 明朝"/>
      <family val="1"/>
      <charset val="128"/>
    </font>
    <font>
      <sz val="10"/>
      <color rgb="FF000000"/>
      <name val="ＭＳ 明朝"/>
      <family val="1"/>
      <charset val="128"/>
    </font>
    <font>
      <sz val="13"/>
      <name val="ＭＳ 明朝"/>
      <family val="1"/>
      <charset val="128"/>
    </font>
    <font>
      <sz val="6.5"/>
      <name val="ＭＳ 明朝"/>
      <family val="1"/>
      <charset val="128"/>
    </font>
    <font>
      <sz val="12"/>
      <color theme="1"/>
      <name val="ＭＳ Ｐ明朝"/>
      <family val="1"/>
      <charset val="128"/>
    </font>
    <font>
      <sz val="6"/>
      <color theme="1"/>
      <name val="ＭＳ Ｐ明朝"/>
      <family val="1"/>
      <charset val="128"/>
    </font>
  </fonts>
  <fills count="1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7030A0"/>
        <bgColor indexed="64"/>
      </patternFill>
    </fill>
    <fill>
      <patternFill patternType="solid">
        <fgColor rgb="FFFF0000"/>
        <bgColor indexed="64"/>
      </patternFill>
    </fill>
    <fill>
      <patternFill patternType="solid">
        <fgColor rgb="FFFFFF00"/>
        <bgColor indexed="64"/>
      </patternFill>
    </fill>
    <fill>
      <patternFill patternType="solid">
        <fgColor rgb="FF0000FF"/>
        <bgColor indexed="64"/>
      </patternFill>
    </fill>
    <fill>
      <patternFill patternType="solid">
        <fgColor rgb="FF00B050"/>
        <bgColor indexed="64"/>
      </patternFill>
    </fill>
    <fill>
      <patternFill patternType="solid">
        <fgColor rgb="FFCCCCFF"/>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008000"/>
        <bgColor indexed="64"/>
      </patternFill>
    </fill>
    <fill>
      <patternFill patternType="solid">
        <fgColor rgb="FFCCECFF"/>
        <bgColor indexed="64"/>
      </patternFill>
    </fill>
  </fills>
  <borders count="9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right/>
      <top/>
      <bottom style="dotted">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hair">
        <color auto="1"/>
      </right>
      <top/>
      <bottom/>
      <diagonal/>
    </border>
    <border>
      <left/>
      <right style="hair">
        <color auto="1"/>
      </right>
      <top style="hair">
        <color auto="1"/>
      </top>
      <bottom/>
      <diagonal/>
    </border>
    <border>
      <left style="thick">
        <color rgb="FFFF0000"/>
      </left>
      <right style="thick">
        <color rgb="FFFF0000"/>
      </right>
      <top style="hair">
        <color auto="1"/>
      </top>
      <bottom style="thin">
        <color indexed="64"/>
      </bottom>
      <diagonal/>
    </border>
    <border>
      <left style="thick">
        <color rgb="FFFF0000"/>
      </left>
      <right style="thick">
        <color rgb="FFFF0000"/>
      </right>
      <top style="hair">
        <color auto="1"/>
      </top>
      <bottom style="hair">
        <color auto="1"/>
      </bottom>
      <diagonal/>
    </border>
    <border>
      <left style="thick">
        <color rgb="FFFF0000"/>
      </left>
      <right style="thick">
        <color rgb="FFFF0000"/>
      </right>
      <top/>
      <bottom style="hair">
        <color auto="1"/>
      </bottom>
      <diagonal/>
    </border>
    <border>
      <left style="thick">
        <color rgb="FFFF0000"/>
      </left>
      <right style="thick">
        <color rgb="FFFF0000"/>
      </right>
      <top style="hair">
        <color auto="1"/>
      </top>
      <bottom/>
      <diagonal/>
    </border>
    <border>
      <left style="thick">
        <color rgb="FFFF0000"/>
      </left>
      <right style="thick">
        <color rgb="FFFF0000"/>
      </right>
      <top/>
      <bottom/>
      <diagonal/>
    </border>
    <border>
      <left style="hair">
        <color auto="1"/>
      </left>
      <right style="thick">
        <color rgb="FFFF0000"/>
      </right>
      <top style="hair">
        <color auto="1"/>
      </top>
      <bottom style="hair">
        <color auto="1"/>
      </bottom>
      <diagonal/>
    </border>
    <border>
      <left style="thin">
        <color auto="1"/>
      </left>
      <right style="hair">
        <color auto="1"/>
      </right>
      <top/>
      <bottom/>
      <diagonal/>
    </border>
    <border>
      <left style="thin">
        <color auto="1"/>
      </left>
      <right style="hair">
        <color auto="1"/>
      </right>
      <top/>
      <bottom style="thin">
        <color indexed="64"/>
      </bottom>
      <diagonal/>
    </border>
    <border>
      <left style="hair">
        <color auto="1"/>
      </left>
      <right style="thick">
        <color rgb="FFFF0000"/>
      </right>
      <top style="hair">
        <color auto="1"/>
      </top>
      <bottom style="thin">
        <color indexed="64"/>
      </bottom>
      <diagonal/>
    </border>
    <border>
      <left style="hair">
        <color auto="1"/>
      </left>
      <right style="thick">
        <color rgb="FFFF0000"/>
      </right>
      <top style="hair">
        <color auto="1"/>
      </top>
      <bottom/>
      <diagonal/>
    </border>
    <border>
      <left style="hair">
        <color auto="1"/>
      </left>
      <right style="thick">
        <color rgb="FFFF0000"/>
      </right>
      <top/>
      <bottom style="hair">
        <color auto="1"/>
      </bottom>
      <diagonal/>
    </border>
    <border>
      <left style="hair">
        <color auto="1"/>
      </left>
      <right style="thick">
        <color rgb="FFFF0000"/>
      </right>
      <top/>
      <bottom/>
      <diagonal/>
    </border>
    <border>
      <left/>
      <right/>
      <top style="medium">
        <color indexed="64"/>
      </top>
      <bottom/>
      <diagonal/>
    </border>
    <border>
      <left/>
      <right style="thin">
        <color auto="1"/>
      </right>
      <top style="medium">
        <color indexed="64"/>
      </top>
      <bottom/>
      <diagonal/>
    </border>
    <border>
      <left style="thin">
        <color auto="1"/>
      </left>
      <right style="hair">
        <color auto="1"/>
      </right>
      <top style="medium">
        <color indexed="64"/>
      </top>
      <bottom/>
      <diagonal/>
    </border>
    <border>
      <left style="hair">
        <color auto="1"/>
      </left>
      <right style="thick">
        <color rgb="FFFF0000"/>
      </right>
      <top style="medium">
        <color indexed="64"/>
      </top>
      <bottom style="hair">
        <color auto="1"/>
      </bottom>
      <diagonal/>
    </border>
    <border>
      <left style="thick">
        <color rgb="FFFF0000"/>
      </left>
      <right style="thick">
        <color rgb="FFFF0000"/>
      </right>
      <top style="medium">
        <color indexed="64"/>
      </top>
      <bottom style="hair">
        <color auto="1"/>
      </bottom>
      <diagonal/>
    </border>
    <border>
      <left/>
      <right style="hair">
        <color auto="1"/>
      </right>
      <top style="medium">
        <color indexed="64"/>
      </top>
      <bottom style="hair">
        <color auto="1"/>
      </bottom>
      <diagonal/>
    </border>
    <border>
      <left/>
      <right/>
      <top/>
      <bottom style="medium">
        <color indexed="64"/>
      </bottom>
      <diagonal/>
    </border>
    <border>
      <left style="thin">
        <color auto="1"/>
      </left>
      <right style="hair">
        <color auto="1"/>
      </right>
      <top/>
      <bottom style="medium">
        <color indexed="64"/>
      </bottom>
      <diagonal/>
    </border>
    <border>
      <left style="hair">
        <color auto="1"/>
      </left>
      <right style="thick">
        <color rgb="FFFF0000"/>
      </right>
      <top style="hair">
        <color auto="1"/>
      </top>
      <bottom style="medium">
        <color indexed="64"/>
      </bottom>
      <diagonal/>
    </border>
    <border>
      <left style="thick">
        <color rgb="FFFF0000"/>
      </left>
      <right style="thick">
        <color rgb="FFFF0000"/>
      </right>
      <top style="hair">
        <color auto="1"/>
      </top>
      <bottom style="medium">
        <color indexed="64"/>
      </bottom>
      <diagonal/>
    </border>
    <border>
      <left/>
      <right style="hair">
        <color auto="1"/>
      </right>
      <top style="hair">
        <color auto="1"/>
      </top>
      <bottom style="medium">
        <color indexed="64"/>
      </bottom>
      <diagonal/>
    </border>
    <border>
      <left style="hair">
        <color auto="1"/>
      </left>
      <right style="thick">
        <color rgb="FFFF0000"/>
      </right>
      <top style="medium">
        <color indexed="64"/>
      </top>
      <bottom/>
      <diagonal/>
    </border>
    <border>
      <left style="thick">
        <color rgb="FFFF0000"/>
      </left>
      <right style="thick">
        <color rgb="FFFF0000"/>
      </right>
      <top style="medium">
        <color indexed="64"/>
      </top>
      <bottom/>
      <diagonal/>
    </border>
    <border>
      <left/>
      <right style="hair">
        <color auto="1"/>
      </right>
      <top style="medium">
        <color indexed="64"/>
      </top>
      <bottom/>
      <diagonal/>
    </border>
    <border>
      <left style="thin">
        <color auto="1"/>
      </left>
      <right style="thin">
        <color auto="1"/>
      </right>
      <top style="hair">
        <color auto="1"/>
      </top>
      <bottom style="medium">
        <color indexed="64"/>
      </bottom>
      <diagonal/>
    </border>
    <border>
      <left/>
      <right/>
      <top style="hair">
        <color auto="1"/>
      </top>
      <bottom style="hair">
        <color auto="1"/>
      </bottom>
      <diagonal/>
    </border>
    <border>
      <left/>
      <right/>
      <top style="hair">
        <color auto="1"/>
      </top>
      <bottom style="thin">
        <color indexed="64"/>
      </bottom>
      <diagonal/>
    </border>
    <border>
      <left/>
      <right/>
      <top style="hair">
        <color auto="1"/>
      </top>
      <bottom/>
      <diagonal/>
    </border>
    <border>
      <left/>
      <right/>
      <top style="medium">
        <color indexed="64"/>
      </top>
      <bottom style="hair">
        <color auto="1"/>
      </bottom>
      <diagonal/>
    </border>
    <border>
      <left/>
      <right/>
      <top style="hair">
        <color auto="1"/>
      </top>
      <bottom style="medium">
        <color indexed="64"/>
      </bottom>
      <diagonal/>
    </border>
    <border>
      <left/>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thin">
        <color auto="1"/>
      </right>
      <top style="hair">
        <color auto="1"/>
      </top>
      <bottom/>
      <diagonal/>
    </border>
    <border>
      <left style="thin">
        <color auto="1"/>
      </left>
      <right style="thin">
        <color auto="1"/>
      </right>
      <top style="medium">
        <color indexed="64"/>
      </top>
      <bottom style="hair">
        <color auto="1"/>
      </bottom>
      <diagonal/>
    </border>
    <border>
      <left style="thin">
        <color auto="1"/>
      </left>
      <right style="thin">
        <color auto="1"/>
      </right>
      <top/>
      <bottom style="hair">
        <color auto="1"/>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hair">
        <color auto="1"/>
      </right>
      <top style="thin">
        <color indexed="64"/>
      </top>
      <bottom style="thin">
        <color indexed="64"/>
      </bottom>
      <diagonal/>
    </border>
    <border>
      <left style="hair">
        <color auto="1"/>
      </left>
      <right style="thick">
        <color rgb="FFFF0000"/>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style="hair">
        <color auto="1"/>
      </right>
      <top style="thin">
        <color indexed="64"/>
      </top>
      <bottom style="thin">
        <color indexed="64"/>
      </bottom>
      <diagonal/>
    </border>
  </borders>
  <cellStyleXfs count="7">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16" fillId="0" borderId="0"/>
    <xf numFmtId="0" fontId="16" fillId="0" borderId="0"/>
    <xf numFmtId="38" fontId="1" fillId="0" borderId="0" applyFont="0" applyFill="0" applyBorder="0" applyAlignment="0" applyProtection="0">
      <alignment vertical="center"/>
    </xf>
  </cellStyleXfs>
  <cellXfs count="496">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justify" vertical="center"/>
    </xf>
    <xf numFmtId="0" fontId="5" fillId="0" borderId="0" xfId="0" applyFont="1" applyAlignment="1">
      <alignment horizontal="justify"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Border="1" applyAlignment="1">
      <alignment vertical="center"/>
    </xf>
    <xf numFmtId="0" fontId="8" fillId="0" borderId="0" xfId="0" applyFont="1" applyAlignment="1">
      <alignment horizontal="justify" vertical="distributed" wrapText="1"/>
    </xf>
    <xf numFmtId="0" fontId="10" fillId="3" borderId="5" xfId="0" applyFont="1" applyFill="1" applyBorder="1" applyAlignment="1">
      <alignment vertical="center"/>
    </xf>
    <xf numFmtId="0" fontId="10" fillId="3" borderId="9" xfId="0" applyFont="1" applyFill="1" applyBorder="1" applyAlignment="1">
      <alignment vertical="center"/>
    </xf>
    <xf numFmtId="0" fontId="10" fillId="3" borderId="6" xfId="0" applyFont="1" applyFill="1" applyBorder="1" applyAlignment="1">
      <alignment vertical="center"/>
    </xf>
    <xf numFmtId="0" fontId="10" fillId="3" borderId="10" xfId="0" applyFont="1" applyFill="1" applyBorder="1" applyAlignment="1">
      <alignment vertical="center"/>
    </xf>
    <xf numFmtId="0" fontId="10" fillId="3" borderId="0" xfId="0" applyFont="1" applyFill="1" applyBorder="1" applyAlignment="1">
      <alignment vertical="center"/>
    </xf>
    <xf numFmtId="0" fontId="10" fillId="3" borderId="11" xfId="0" applyFont="1" applyFill="1" applyBorder="1" applyAlignment="1">
      <alignment vertical="center"/>
    </xf>
    <xf numFmtId="0" fontId="8" fillId="3" borderId="0" xfId="0" applyFont="1" applyFill="1" applyBorder="1" applyAlignment="1">
      <alignment horizontal="right" vertical="center"/>
    </xf>
    <xf numFmtId="0" fontId="8" fillId="3" borderId="0" xfId="0" applyFont="1" applyFill="1" applyBorder="1" applyAlignment="1">
      <alignment vertical="center"/>
    </xf>
    <xf numFmtId="0" fontId="2" fillId="3" borderId="0" xfId="0" applyFont="1" applyFill="1" applyBorder="1" applyAlignment="1">
      <alignment horizontal="justify" vertical="center"/>
    </xf>
    <xf numFmtId="0" fontId="10" fillId="3" borderId="7" xfId="0" applyFont="1" applyFill="1" applyBorder="1" applyAlignment="1">
      <alignment vertical="center"/>
    </xf>
    <xf numFmtId="0" fontId="2" fillId="3" borderId="12" xfId="0" applyFont="1" applyFill="1" applyBorder="1" applyAlignment="1">
      <alignment horizontal="justify" vertical="center"/>
    </xf>
    <xf numFmtId="0" fontId="10" fillId="3" borderId="12" xfId="0" applyFont="1" applyFill="1" applyBorder="1" applyAlignment="1">
      <alignment vertical="center"/>
    </xf>
    <xf numFmtId="0" fontId="10" fillId="3" borderId="8" xfId="0" applyFont="1" applyFill="1" applyBorder="1" applyAlignment="1">
      <alignment vertical="center"/>
    </xf>
    <xf numFmtId="0" fontId="10" fillId="0" borderId="0" xfId="0" applyFont="1" applyBorder="1" applyAlignment="1">
      <alignment vertical="center"/>
    </xf>
    <xf numFmtId="0" fontId="9" fillId="0" borderId="0" xfId="0" applyFont="1" applyBorder="1" applyAlignment="1">
      <alignment vertical="center"/>
    </xf>
    <xf numFmtId="0" fontId="10" fillId="0" borderId="4" xfId="0"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horizontal="right" vertical="center"/>
    </xf>
    <xf numFmtId="0" fontId="13" fillId="0" borderId="0" xfId="0" applyFont="1" applyBorder="1" applyAlignment="1">
      <alignment vertical="center"/>
    </xf>
    <xf numFmtId="0" fontId="20" fillId="3" borderId="0" xfId="0" applyFont="1" applyFill="1" applyAlignment="1">
      <alignment vertical="center" shrinkToFit="1"/>
    </xf>
    <xf numFmtId="0" fontId="21" fillId="3" borderId="0" xfId="4" applyFont="1" applyFill="1" applyAlignment="1">
      <alignment horizontal="right" vertical="center" shrinkToFit="1"/>
    </xf>
    <xf numFmtId="0" fontId="18" fillId="3" borderId="22" xfId="0" applyFont="1" applyFill="1" applyBorder="1" applyAlignment="1">
      <alignment horizontal="center" vertical="center" shrinkToFit="1"/>
    </xf>
    <xf numFmtId="0" fontId="18" fillId="3" borderId="17" xfId="0" applyFont="1" applyFill="1" applyBorder="1" applyAlignment="1">
      <alignment horizontal="center" vertical="center" shrinkToFit="1"/>
    </xf>
    <xf numFmtId="0" fontId="18" fillId="3" borderId="8" xfId="0" applyFont="1" applyFill="1" applyBorder="1" applyAlignment="1">
      <alignment horizontal="center" vertical="center" shrinkToFit="1"/>
    </xf>
    <xf numFmtId="0" fontId="18" fillId="3" borderId="18" xfId="0" applyFont="1" applyFill="1" applyBorder="1" applyAlignment="1">
      <alignment horizontal="center" vertical="center" shrinkToFit="1"/>
    </xf>
    <xf numFmtId="0" fontId="18" fillId="3" borderId="4"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3" fontId="18" fillId="3" borderId="2" xfId="0" applyNumberFormat="1" applyFont="1" applyFill="1" applyBorder="1" applyAlignment="1">
      <alignment horizontal="center" vertical="center" shrinkToFit="1"/>
    </xf>
    <xf numFmtId="0" fontId="18" fillId="3" borderId="0" xfId="0" applyFont="1" applyFill="1" applyBorder="1" applyAlignment="1">
      <alignment horizontal="center" vertical="center" shrinkToFit="1"/>
    </xf>
    <xf numFmtId="3" fontId="18" fillId="3" borderId="0" xfId="0" applyNumberFormat="1" applyFont="1" applyFill="1" applyBorder="1" applyAlignment="1">
      <alignment horizontal="center" vertical="center" shrinkToFit="1"/>
    </xf>
    <xf numFmtId="0" fontId="0" fillId="3" borderId="0" xfId="0" applyFill="1">
      <alignment vertical="center"/>
    </xf>
    <xf numFmtId="0" fontId="20" fillId="3" borderId="0" xfId="0" applyFont="1" applyFill="1" applyAlignment="1">
      <alignment horizontal="center" vertical="center"/>
    </xf>
    <xf numFmtId="0" fontId="23" fillId="3" borderId="0" xfId="0" applyFont="1" applyFill="1">
      <alignment vertical="center"/>
    </xf>
    <xf numFmtId="0" fontId="0" fillId="3" borderId="0" xfId="0" applyFill="1" applyAlignment="1">
      <alignment horizontal="right" vertical="center"/>
    </xf>
    <xf numFmtId="0" fontId="24" fillId="3" borderId="24" xfId="0" applyFont="1" applyFill="1" applyBorder="1" applyAlignment="1">
      <alignment horizontal="center" vertical="center"/>
    </xf>
    <xf numFmtId="0" fontId="0" fillId="3" borderId="2" xfId="0" applyFill="1" applyBorder="1" applyAlignment="1">
      <alignment horizontal="center" vertical="center"/>
    </xf>
    <xf numFmtId="0" fontId="0" fillId="3" borderId="20"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18" xfId="0" applyFill="1" applyBorder="1" applyAlignment="1">
      <alignment horizontal="center" vertical="center"/>
    </xf>
    <xf numFmtId="3" fontId="0" fillId="3" borderId="40" xfId="0" applyNumberFormat="1" applyFill="1" applyBorder="1">
      <alignment vertical="center"/>
    </xf>
    <xf numFmtId="0" fontId="0" fillId="3" borderId="32" xfId="0" applyFill="1" applyBorder="1">
      <alignment vertical="center"/>
    </xf>
    <xf numFmtId="0" fontId="0" fillId="3" borderId="2" xfId="0" applyFill="1" applyBorder="1">
      <alignment vertical="center"/>
    </xf>
    <xf numFmtId="0" fontId="0" fillId="3" borderId="20" xfId="0" applyFill="1" applyBorder="1">
      <alignment vertical="center"/>
    </xf>
    <xf numFmtId="0" fontId="0" fillId="3" borderId="4" xfId="0" applyFill="1" applyBorder="1">
      <alignment vertical="center"/>
    </xf>
    <xf numFmtId="0" fontId="0" fillId="3" borderId="33" xfId="0" applyFill="1" applyBorder="1">
      <alignment vertical="center"/>
    </xf>
    <xf numFmtId="0" fontId="0" fillId="3" borderId="34"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37" xfId="0" applyFill="1" applyBorder="1">
      <alignment vertical="center"/>
    </xf>
    <xf numFmtId="0" fontId="0" fillId="3" borderId="38" xfId="0" applyFill="1" applyBorder="1">
      <alignment vertical="center"/>
    </xf>
    <xf numFmtId="3" fontId="0" fillId="3" borderId="33" xfId="0" applyNumberFormat="1" applyFill="1" applyBorder="1">
      <alignment vertical="center"/>
    </xf>
    <xf numFmtId="3" fontId="0" fillId="3" borderId="38" xfId="0" applyNumberFormat="1" applyFill="1" applyBorder="1">
      <alignment vertical="center"/>
    </xf>
    <xf numFmtId="0" fontId="25" fillId="0" borderId="0" xfId="0" applyFont="1" applyBorder="1">
      <alignment vertical="center"/>
    </xf>
    <xf numFmtId="0" fontId="10" fillId="0" borderId="0" xfId="0" applyFont="1" applyBorder="1">
      <alignment vertical="center"/>
    </xf>
    <xf numFmtId="38" fontId="0" fillId="3" borderId="40" xfId="6" applyFont="1" applyFill="1" applyBorder="1">
      <alignment vertical="center"/>
    </xf>
    <xf numFmtId="38" fontId="0" fillId="3" borderId="33" xfId="6" applyFont="1" applyFill="1" applyBorder="1">
      <alignment vertical="center"/>
    </xf>
    <xf numFmtId="38" fontId="0" fillId="3" borderId="38" xfId="6" applyFont="1" applyFill="1" applyBorder="1">
      <alignment vertical="center"/>
    </xf>
    <xf numFmtId="0" fontId="9" fillId="3" borderId="0" xfId="0" applyFont="1" applyFill="1" applyBorder="1" applyAlignment="1">
      <alignment vertical="center"/>
    </xf>
    <xf numFmtId="0" fontId="10" fillId="3" borderId="0" xfId="0" applyFont="1" applyFill="1" applyBorder="1" applyAlignment="1">
      <alignment horizontal="right" vertical="center"/>
    </xf>
    <xf numFmtId="0" fontId="10" fillId="3" borderId="0" xfId="0" applyFont="1" applyFill="1" applyBorder="1" applyAlignment="1">
      <alignment horizontal="left" vertical="center" indent="1"/>
    </xf>
    <xf numFmtId="0" fontId="7" fillId="3" borderId="0" xfId="0" applyFont="1" applyFill="1" applyBorder="1" applyAlignment="1">
      <alignment horizontal="centerContinuous" vertical="center"/>
    </xf>
    <xf numFmtId="0" fontId="9" fillId="3" borderId="0" xfId="0" applyFont="1" applyFill="1" applyBorder="1" applyAlignment="1">
      <alignment horizontal="centerContinuous" vertical="center"/>
    </xf>
    <xf numFmtId="0" fontId="10" fillId="3" borderId="0" xfId="0" applyFont="1" applyFill="1" applyBorder="1" applyAlignment="1">
      <alignment horizontal="centerContinuous" vertical="center"/>
    </xf>
    <xf numFmtId="0" fontId="8" fillId="3" borderId="0" xfId="0" applyFont="1" applyFill="1" applyAlignment="1">
      <alignment vertical="distributed" wrapText="1"/>
    </xf>
    <xf numFmtId="0" fontId="8" fillId="3" borderId="0" xfId="0" applyFont="1" applyFill="1" applyAlignment="1">
      <alignment horizontal="justify" vertical="distributed" wrapText="1"/>
    </xf>
    <xf numFmtId="0" fontId="8" fillId="3" borderId="0" xfId="0" applyFont="1" applyFill="1" applyBorder="1" applyAlignment="1">
      <alignment horizontal="centerContinuous" vertical="center"/>
    </xf>
    <xf numFmtId="0" fontId="9" fillId="3" borderId="2" xfId="0" applyFont="1" applyFill="1" applyBorder="1" applyAlignment="1">
      <alignment horizontal="distributed" vertical="center" wrapText="1" indent="2"/>
    </xf>
    <xf numFmtId="0" fontId="9" fillId="3" borderId="3" xfId="0" applyFont="1" applyFill="1" applyBorder="1" applyAlignment="1">
      <alignment horizontal="left" vertical="center" indent="1"/>
    </xf>
    <xf numFmtId="0" fontId="9" fillId="3" borderId="13" xfId="0" applyFont="1" applyFill="1" applyBorder="1" applyAlignment="1">
      <alignment horizontal="left" vertical="center"/>
    </xf>
    <xf numFmtId="0" fontId="10" fillId="3" borderId="4" xfId="0" applyFont="1" applyFill="1" applyBorder="1" applyAlignment="1">
      <alignment vertical="center"/>
    </xf>
    <xf numFmtId="38" fontId="9" fillId="3" borderId="13" xfId="0" applyNumberFormat="1" applyFont="1" applyFill="1" applyBorder="1" applyAlignment="1">
      <alignment horizontal="left" vertical="center"/>
    </xf>
    <xf numFmtId="0" fontId="9" fillId="3" borderId="2" xfId="0" applyFont="1" applyFill="1" applyBorder="1" applyAlignment="1">
      <alignment horizontal="distributed" vertical="center" indent="2"/>
    </xf>
    <xf numFmtId="0" fontId="8" fillId="3" borderId="5" xfId="0" applyFont="1" applyFill="1" applyBorder="1" applyAlignment="1">
      <alignment horizontal="right" vertical="center"/>
    </xf>
    <xf numFmtId="0" fontId="8" fillId="3" borderId="9" xfId="0" applyFont="1" applyFill="1" applyBorder="1" applyAlignment="1">
      <alignment horizontal="left" vertical="center"/>
    </xf>
    <xf numFmtId="0" fontId="8" fillId="3" borderId="6" xfId="0" applyFont="1" applyFill="1" applyBorder="1" applyAlignment="1">
      <alignment vertical="center"/>
    </xf>
    <xf numFmtId="0" fontId="8" fillId="3" borderId="7" xfId="0" applyFont="1" applyFill="1" applyBorder="1" applyAlignment="1">
      <alignment horizontal="right" vertical="center"/>
    </xf>
    <xf numFmtId="0" fontId="8" fillId="3" borderId="12" xfId="0" applyFont="1" applyFill="1" applyBorder="1" applyAlignment="1">
      <alignment horizontal="left" vertical="center"/>
    </xf>
    <xf numFmtId="0" fontId="8" fillId="3" borderId="8" xfId="0" applyFont="1" applyFill="1" applyBorder="1" applyAlignment="1">
      <alignment vertical="center"/>
    </xf>
    <xf numFmtId="9" fontId="9" fillId="3" borderId="13" xfId="2" applyFont="1" applyFill="1" applyBorder="1" applyAlignment="1">
      <alignment horizontal="right" vertical="center" indent="1"/>
    </xf>
    <xf numFmtId="0" fontId="25" fillId="0" borderId="0" xfId="0" applyFont="1" applyBorder="1" applyAlignment="1">
      <alignment vertical="center" wrapText="1"/>
    </xf>
    <xf numFmtId="9" fontId="9" fillId="3" borderId="13" xfId="2" applyNumberFormat="1" applyFont="1" applyFill="1" applyBorder="1" applyAlignment="1">
      <alignment horizontal="right" vertical="center" indent="1"/>
    </xf>
    <xf numFmtId="0" fontId="10" fillId="10" borderId="0" xfId="0" applyFont="1" applyFill="1" applyBorder="1" applyAlignment="1">
      <alignment vertical="center"/>
    </xf>
    <xf numFmtId="0" fontId="10" fillId="3" borderId="0" xfId="0" applyFont="1" applyFill="1" applyBorder="1" applyAlignment="1">
      <alignment horizontal="right" vertical="center" indent="1"/>
    </xf>
    <xf numFmtId="0" fontId="8" fillId="3" borderId="0" xfId="0" applyFont="1" applyFill="1" applyAlignment="1">
      <alignment horizontal="distributed" vertical="center"/>
    </xf>
    <xf numFmtId="0" fontId="10" fillId="3" borderId="0" xfId="0" quotePrefix="1" applyFont="1" applyFill="1" applyBorder="1" applyAlignment="1">
      <alignment horizontal="center" vertical="center"/>
    </xf>
    <xf numFmtId="0" fontId="9" fillId="3" borderId="0" xfId="0" applyFont="1" applyFill="1" applyBorder="1" applyAlignment="1">
      <alignment horizontal="left" vertical="center"/>
    </xf>
    <xf numFmtId="0" fontId="9" fillId="3" borderId="0" xfId="0" applyFont="1" applyFill="1" applyBorder="1" applyAlignment="1">
      <alignment horizontal="distributed" vertical="center" indent="1"/>
    </xf>
    <xf numFmtId="38" fontId="9" fillId="3" borderId="0" xfId="6" applyFont="1" applyFill="1" applyBorder="1" applyAlignment="1">
      <alignment horizontal="left" vertical="center"/>
    </xf>
    <xf numFmtId="0" fontId="10" fillId="3" borderId="0" xfId="0" applyFont="1" applyFill="1" applyBorder="1" applyAlignment="1">
      <alignment vertical="top"/>
    </xf>
    <xf numFmtId="0" fontId="10" fillId="3" borderId="0" xfId="0" applyFont="1" applyFill="1" applyAlignment="1">
      <alignment vertical="center"/>
    </xf>
    <xf numFmtId="0" fontId="9" fillId="3" borderId="0" xfId="0" applyFont="1" applyFill="1" applyAlignment="1">
      <alignment horizontal="left" vertical="center"/>
    </xf>
    <xf numFmtId="0" fontId="8" fillId="3" borderId="0" xfId="0" applyFont="1" applyFill="1" applyAlignment="1">
      <alignment vertical="center"/>
    </xf>
    <xf numFmtId="0" fontId="8" fillId="3" borderId="0" xfId="0" applyFont="1" applyFill="1" applyAlignment="1">
      <alignment horizontal="left" vertical="center" indent="1"/>
    </xf>
    <xf numFmtId="0" fontId="8" fillId="3" borderId="0" xfId="0" applyFont="1" applyFill="1" applyAlignment="1">
      <alignment horizontal="center" vertical="center"/>
    </xf>
    <xf numFmtId="0" fontId="8" fillId="3" borderId="0" xfId="0" applyFont="1" applyFill="1" applyAlignment="1">
      <alignment horizontal="right" vertical="center"/>
    </xf>
    <xf numFmtId="0" fontId="8" fillId="3" borderId="0" xfId="0" applyFont="1" applyFill="1" applyAlignment="1">
      <alignment horizontal="centerContinuous" vertical="center"/>
    </xf>
    <xf numFmtId="0" fontId="10" fillId="3" borderId="0" xfId="0" applyFont="1" applyFill="1" applyAlignment="1">
      <alignment horizontal="centerContinuous" vertical="center"/>
    </xf>
    <xf numFmtId="0" fontId="8" fillId="3" borderId="0" xfId="0" applyFont="1" applyFill="1" applyAlignment="1">
      <alignment horizontal="justify" vertical="center"/>
    </xf>
    <xf numFmtId="0" fontId="3" fillId="3" borderId="0" xfId="0" applyFont="1" applyFill="1" applyAlignment="1">
      <alignment horizontal="justify" vertical="center"/>
    </xf>
    <xf numFmtId="0" fontId="4" fillId="3" borderId="0" xfId="0" applyFont="1" applyFill="1" applyAlignment="1">
      <alignment horizontal="centerContinuous" vertical="center"/>
    </xf>
    <xf numFmtId="0" fontId="0" fillId="3" borderId="0" xfId="0" applyFill="1" applyAlignment="1">
      <alignment horizontal="centerContinuous" vertical="center"/>
    </xf>
    <xf numFmtId="0" fontId="30" fillId="3" borderId="0" xfId="4" applyFont="1" applyFill="1" applyAlignment="1">
      <alignment vertical="center"/>
    </xf>
    <xf numFmtId="0" fontId="31" fillId="3" borderId="0" xfId="0" applyFont="1" applyFill="1">
      <alignment vertical="center"/>
    </xf>
    <xf numFmtId="0" fontId="30" fillId="3" borderId="0" xfId="5" applyFont="1" applyFill="1" applyAlignment="1">
      <alignment vertical="center"/>
    </xf>
    <xf numFmtId="0" fontId="32" fillId="3" borderId="0" xfId="4" applyFont="1" applyFill="1" applyAlignment="1">
      <alignment vertical="center"/>
    </xf>
    <xf numFmtId="0" fontId="32" fillId="3" borderId="0" xfId="4" applyFont="1" applyFill="1" applyAlignment="1">
      <alignment horizontal="left" vertical="center" indent="1"/>
    </xf>
    <xf numFmtId="0" fontId="32" fillId="3" borderId="0" xfId="4" applyFont="1" applyFill="1" applyAlignment="1">
      <alignment horizontal="left" vertical="center" indent="1" shrinkToFit="1"/>
    </xf>
    <xf numFmtId="0" fontId="32" fillId="3" borderId="0" xfId="4" applyFont="1" applyFill="1" applyAlignment="1">
      <alignment horizontal="right" vertical="center"/>
    </xf>
    <xf numFmtId="0" fontId="33" fillId="3" borderId="0" xfId="0" applyFont="1" applyFill="1">
      <alignment vertical="center"/>
    </xf>
    <xf numFmtId="0" fontId="32" fillId="3" borderId="0" xfId="4" applyFont="1" applyFill="1" applyAlignment="1">
      <alignment horizontal="right" vertical="center" indent="1"/>
    </xf>
    <xf numFmtId="0" fontId="32" fillId="3" borderId="0" xfId="4" applyFont="1" applyFill="1" applyAlignment="1">
      <alignment horizontal="left" vertical="center" wrapText="1"/>
    </xf>
    <xf numFmtId="0" fontId="32" fillId="3" borderId="0" xfId="4" applyFont="1" applyFill="1" applyAlignment="1">
      <alignment horizontal="right" vertical="center" wrapText="1"/>
    </xf>
    <xf numFmtId="0" fontId="32" fillId="3" borderId="0" xfId="5" applyFont="1" applyFill="1" applyAlignment="1">
      <alignment vertical="center"/>
    </xf>
    <xf numFmtId="0" fontId="32" fillId="3" borderId="0" xfId="4" applyFont="1" applyFill="1" applyAlignment="1">
      <alignment horizontal="left" vertical="center"/>
    </xf>
    <xf numFmtId="0" fontId="7" fillId="3" borderId="0" xfId="0" applyFont="1" applyFill="1" applyAlignment="1">
      <alignment horizontal="center" vertical="center"/>
    </xf>
    <xf numFmtId="177" fontId="7" fillId="3" borderId="0" xfId="0" applyNumberFormat="1" applyFont="1" applyFill="1" applyAlignment="1">
      <alignment vertical="center"/>
    </xf>
    <xf numFmtId="177" fontId="7" fillId="3" borderId="0" xfId="0" applyNumberFormat="1" applyFont="1" applyFill="1" applyAlignment="1">
      <alignment horizontal="center" vertical="center" shrinkToFit="1"/>
    </xf>
    <xf numFmtId="0" fontId="32" fillId="3" borderId="0" xfId="4" applyFont="1" applyFill="1" applyAlignment="1">
      <alignment horizontal="centerContinuous" vertical="center"/>
    </xf>
    <xf numFmtId="0" fontId="32" fillId="3" borderId="0" xfId="4" applyFont="1" applyFill="1" applyAlignment="1">
      <alignment horizontal="left" vertical="center" indent="2"/>
    </xf>
    <xf numFmtId="177" fontId="32" fillId="3" borderId="0" xfId="4" applyNumberFormat="1" applyFont="1" applyFill="1" applyAlignment="1">
      <alignment vertical="center" shrinkToFit="1"/>
    </xf>
    <xf numFmtId="0" fontId="18" fillId="3" borderId="23" xfId="0" applyFont="1" applyFill="1" applyBorder="1" applyAlignment="1">
      <alignment horizontal="center" vertical="center" shrinkToFit="1"/>
    </xf>
    <xf numFmtId="0" fontId="18" fillId="3" borderId="20"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3" fontId="18" fillId="4" borderId="2" xfId="0" applyNumberFormat="1" applyFont="1" applyFill="1" applyBorder="1" applyAlignment="1">
      <alignment horizontal="center" vertical="center" shrinkToFit="1"/>
    </xf>
    <xf numFmtId="0" fontId="18" fillId="4" borderId="20" xfId="0" applyFont="1" applyFill="1" applyBorder="1" applyAlignment="1">
      <alignment horizontal="center" vertical="center" shrinkToFit="1"/>
    </xf>
    <xf numFmtId="0" fontId="18" fillId="4" borderId="4" xfId="0" applyFont="1" applyFill="1" applyBorder="1" applyAlignment="1">
      <alignment horizontal="center" vertical="center" shrinkToFit="1"/>
    </xf>
    <xf numFmtId="0" fontId="0" fillId="4" borderId="39" xfId="0" applyFill="1" applyBorder="1">
      <alignment vertical="center"/>
    </xf>
    <xf numFmtId="0" fontId="0" fillId="4" borderId="18" xfId="0" applyFill="1" applyBorder="1">
      <alignment vertical="center"/>
    </xf>
    <xf numFmtId="0" fontId="0" fillId="4" borderId="23" xfId="0" applyFill="1" applyBorder="1">
      <alignment vertical="center"/>
    </xf>
    <xf numFmtId="38" fontId="0" fillId="4" borderId="8" xfId="6" applyFont="1" applyFill="1" applyBorder="1">
      <alignment vertical="center"/>
    </xf>
    <xf numFmtId="0" fontId="0" fillId="4" borderId="32" xfId="0" applyFill="1" applyBorder="1">
      <alignment vertical="center"/>
    </xf>
    <xf numFmtId="0" fontId="0" fillId="4" borderId="2" xfId="0" applyFill="1" applyBorder="1">
      <alignment vertical="center"/>
    </xf>
    <xf numFmtId="0" fontId="0" fillId="4" borderId="20" xfId="0" applyFill="1" applyBorder="1">
      <alignment vertical="center"/>
    </xf>
    <xf numFmtId="38" fontId="0" fillId="4" borderId="4" xfId="6" applyFont="1" applyFill="1" applyBorder="1">
      <alignment vertical="center"/>
    </xf>
    <xf numFmtId="0" fontId="0" fillId="4" borderId="34" xfId="0" applyFill="1" applyBorder="1">
      <alignment vertical="center"/>
    </xf>
    <xf numFmtId="0" fontId="0" fillId="4" borderId="35" xfId="0" applyFill="1" applyBorder="1">
      <alignment vertical="center"/>
    </xf>
    <xf numFmtId="0" fontId="0" fillId="4" borderId="36" xfId="0" applyFill="1" applyBorder="1">
      <alignment vertical="center"/>
    </xf>
    <xf numFmtId="38" fontId="0" fillId="4" borderId="37" xfId="6" applyFont="1" applyFill="1" applyBorder="1">
      <alignment vertical="center"/>
    </xf>
    <xf numFmtId="38" fontId="0" fillId="4" borderId="18" xfId="6" applyFont="1" applyFill="1" applyBorder="1">
      <alignment vertical="center"/>
    </xf>
    <xf numFmtId="38" fontId="0" fillId="4" borderId="2" xfId="6" applyFont="1" applyFill="1" applyBorder="1">
      <alignment vertical="center"/>
    </xf>
    <xf numFmtId="38" fontId="0" fillId="4" borderId="35" xfId="6" applyFont="1" applyFill="1" applyBorder="1">
      <alignment vertical="center"/>
    </xf>
    <xf numFmtId="3" fontId="0" fillId="4" borderId="8" xfId="0" applyNumberFormat="1" applyFill="1" applyBorder="1">
      <alignment vertical="center"/>
    </xf>
    <xf numFmtId="3" fontId="0" fillId="4" borderId="4" xfId="0" applyNumberFormat="1" applyFill="1" applyBorder="1">
      <alignment vertical="center"/>
    </xf>
    <xf numFmtId="3" fontId="0" fillId="4" borderId="18" xfId="0" applyNumberFormat="1" applyFill="1" applyBorder="1">
      <alignment vertical="center"/>
    </xf>
    <xf numFmtId="0" fontId="20" fillId="3" borderId="0" xfId="0" applyFont="1" applyFill="1" applyAlignment="1">
      <alignment horizontal="left" vertical="center"/>
    </xf>
    <xf numFmtId="0" fontId="21" fillId="3" borderId="0" xfId="4" applyFont="1" applyFill="1" applyAlignment="1">
      <alignment vertical="center"/>
    </xf>
    <xf numFmtId="0" fontId="32" fillId="3" borderId="0" xfId="4" applyFont="1" applyFill="1" applyAlignment="1">
      <alignment vertical="center" wrapText="1"/>
    </xf>
    <xf numFmtId="0" fontId="7" fillId="3" borderId="0" xfId="0" applyFont="1" applyFill="1" applyAlignment="1">
      <alignment horizontal="left" vertical="center" indent="2"/>
    </xf>
    <xf numFmtId="0" fontId="7" fillId="3" borderId="0" xfId="0" applyFont="1" applyFill="1" applyAlignment="1">
      <alignment vertical="center"/>
    </xf>
    <xf numFmtId="0" fontId="34" fillId="3" borderId="0" xfId="4" applyFont="1" applyFill="1" applyAlignment="1">
      <alignment vertical="center"/>
    </xf>
    <xf numFmtId="0" fontId="10" fillId="3" borderId="0" xfId="0" applyFont="1" applyFill="1">
      <alignment vertical="center"/>
    </xf>
    <xf numFmtId="0" fontId="30" fillId="3" borderId="19" xfId="4" applyFont="1" applyFill="1" applyBorder="1" applyAlignment="1">
      <alignment vertical="center"/>
    </xf>
    <xf numFmtId="0" fontId="27" fillId="13" borderId="0" xfId="0" applyFont="1" applyFill="1" applyBorder="1" applyAlignment="1">
      <alignment horizontal="center" vertical="center"/>
    </xf>
    <xf numFmtId="0" fontId="30" fillId="4" borderId="18" xfId="4" applyFont="1" applyFill="1" applyBorder="1" applyAlignment="1">
      <alignment horizontal="center" vertical="center" shrinkToFit="1"/>
    </xf>
    <xf numFmtId="3" fontId="30" fillId="4" borderId="18" xfId="4" applyNumberFormat="1" applyFont="1" applyFill="1" applyBorder="1" applyAlignment="1">
      <alignment horizontal="right" vertical="center" shrinkToFit="1"/>
    </xf>
    <xf numFmtId="0" fontId="30" fillId="4" borderId="2" xfId="4" applyFont="1" applyFill="1" applyBorder="1" applyAlignment="1">
      <alignment horizontal="center" vertical="center" shrinkToFit="1"/>
    </xf>
    <xf numFmtId="0" fontId="8" fillId="3" borderId="0" xfId="0" applyFont="1" applyFill="1" applyAlignment="1"/>
    <xf numFmtId="0" fontId="30" fillId="4" borderId="2" xfId="4" applyFont="1" applyFill="1" applyBorder="1" applyAlignment="1">
      <alignment horizontal="left" vertical="center" shrinkToFit="1"/>
    </xf>
    <xf numFmtId="0" fontId="30" fillId="3" borderId="18" xfId="4" applyFont="1" applyFill="1" applyBorder="1" applyAlignment="1">
      <alignment horizontal="center" vertical="center" shrinkToFit="1"/>
    </xf>
    <xf numFmtId="3" fontId="30" fillId="3" borderId="18" xfId="4" applyNumberFormat="1" applyFont="1" applyFill="1" applyBorder="1" applyAlignment="1">
      <alignment horizontal="right" vertical="center" shrinkToFit="1"/>
    </xf>
    <xf numFmtId="0" fontId="30" fillId="3" borderId="2" xfId="4" applyFont="1" applyFill="1" applyBorder="1" applyAlignment="1">
      <alignment horizontal="center" vertical="center" shrinkToFit="1"/>
    </xf>
    <xf numFmtId="0" fontId="30" fillId="3" borderId="2" xfId="4" applyFont="1" applyFill="1" applyBorder="1" applyAlignment="1">
      <alignment horizontal="left" vertical="center" shrinkToFit="1"/>
    </xf>
    <xf numFmtId="0" fontId="30" fillId="5" borderId="18" xfId="4" applyFont="1" applyFill="1" applyBorder="1" applyAlignment="1">
      <alignment horizontal="center" vertical="center" shrinkToFit="1"/>
    </xf>
    <xf numFmtId="3" fontId="30" fillId="5" borderId="18" xfId="4" applyNumberFormat="1" applyFont="1" applyFill="1" applyBorder="1" applyAlignment="1">
      <alignment horizontal="right" vertical="center" shrinkToFit="1"/>
    </xf>
    <xf numFmtId="0" fontId="30" fillId="5" borderId="2" xfId="4" applyFont="1" applyFill="1" applyBorder="1" applyAlignment="1">
      <alignment horizontal="center" vertical="center" shrinkToFit="1"/>
    </xf>
    <xf numFmtId="0" fontId="30" fillId="5" borderId="2" xfId="4" applyFont="1" applyFill="1" applyBorder="1" applyAlignment="1">
      <alignment horizontal="left" vertical="center" shrinkToFit="1"/>
    </xf>
    <xf numFmtId="3" fontId="30" fillId="4" borderId="18" xfId="4" applyNumberFormat="1" applyFont="1" applyFill="1" applyBorder="1" applyAlignment="1">
      <alignment vertical="center" shrinkToFit="1"/>
    </xf>
    <xf numFmtId="3" fontId="30" fillId="3" borderId="18" xfId="4" applyNumberFormat="1" applyFont="1" applyFill="1" applyBorder="1" applyAlignment="1">
      <alignment vertical="center" shrinkToFit="1"/>
    </xf>
    <xf numFmtId="3" fontId="30" fillId="5" borderId="18" xfId="4" applyNumberFormat="1" applyFont="1" applyFill="1" applyBorder="1" applyAlignment="1">
      <alignment vertical="center" shrinkToFit="1"/>
    </xf>
    <xf numFmtId="178" fontId="30" fillId="4" borderId="18" xfId="4" applyNumberFormat="1" applyFont="1" applyFill="1" applyBorder="1" applyAlignment="1">
      <alignment vertical="center" shrinkToFit="1"/>
    </xf>
    <xf numFmtId="178" fontId="30" fillId="3" borderId="18" xfId="4" applyNumberFormat="1" applyFont="1" applyFill="1" applyBorder="1" applyAlignment="1">
      <alignment vertical="center" shrinkToFit="1"/>
    </xf>
    <xf numFmtId="178" fontId="30" fillId="5" borderId="18" xfId="4" applyNumberFormat="1" applyFont="1" applyFill="1" applyBorder="1" applyAlignment="1">
      <alignment vertical="center" shrinkToFit="1"/>
    </xf>
    <xf numFmtId="0" fontId="8" fillId="3" borderId="0" xfId="0" applyFont="1" applyFill="1" applyAlignment="1">
      <alignment horizontal="right" vertical="center" indent="2"/>
    </xf>
    <xf numFmtId="0" fontId="10" fillId="3" borderId="13" xfId="0" applyFont="1" applyFill="1" applyBorder="1" applyAlignment="1">
      <alignment vertical="center"/>
    </xf>
    <xf numFmtId="0" fontId="10" fillId="3" borderId="0" xfId="0" applyFont="1" applyFill="1" applyBorder="1" applyAlignment="1">
      <alignment horizontal="left" vertical="center" indent="2"/>
    </xf>
    <xf numFmtId="0" fontId="8" fillId="3" borderId="0" xfId="3" applyFont="1" applyFill="1" applyAlignment="1">
      <alignment vertical="center"/>
    </xf>
    <xf numFmtId="0" fontId="8" fillId="0" borderId="0" xfId="3" applyFont="1" applyAlignment="1">
      <alignment vertical="center"/>
    </xf>
    <xf numFmtId="0" fontId="8" fillId="3" borderId="0" xfId="3" applyFont="1" applyFill="1" applyAlignment="1">
      <alignment horizontal="distributed" vertical="center"/>
    </xf>
    <xf numFmtId="0" fontId="8" fillId="3" borderId="0" xfId="3" applyFont="1" applyFill="1" applyAlignment="1">
      <alignment horizontal="left" vertical="center" indent="1"/>
    </xf>
    <xf numFmtId="0" fontId="35" fillId="3" borderId="0" xfId="3" applyFont="1" applyFill="1" applyAlignment="1">
      <alignment horizontal="centerContinuous" vertical="center"/>
    </xf>
    <xf numFmtId="0" fontId="36" fillId="3" borderId="0" xfId="3" applyFont="1" applyFill="1" applyAlignment="1">
      <alignment horizontal="centerContinuous" vertical="center"/>
    </xf>
    <xf numFmtId="0" fontId="8" fillId="3" borderId="0" xfId="3" applyFont="1" applyFill="1" applyAlignment="1">
      <alignment horizontal="centerContinuous" vertical="center"/>
    </xf>
    <xf numFmtId="0" fontId="36" fillId="3" borderId="0" xfId="3" applyFont="1" applyFill="1" applyAlignment="1">
      <alignment horizontal="distributed" vertical="center"/>
    </xf>
    <xf numFmtId="0" fontId="8" fillId="3" borderId="0" xfId="3" applyFont="1" applyFill="1" applyBorder="1" applyAlignment="1">
      <alignment horizontal="left" vertical="center" indent="2"/>
    </xf>
    <xf numFmtId="0" fontId="8" fillId="3" borderId="0" xfId="3" applyFont="1" applyFill="1" applyBorder="1" applyAlignment="1">
      <alignment vertical="center"/>
    </xf>
    <xf numFmtId="0" fontId="8" fillId="0" borderId="0" xfId="3" applyFont="1" applyBorder="1" applyAlignment="1">
      <alignment vertical="center"/>
    </xf>
    <xf numFmtId="0" fontId="8" fillId="3" borderId="3" xfId="3" applyFont="1" applyFill="1" applyBorder="1" applyAlignment="1">
      <alignment horizontal="left" vertical="center" indent="1"/>
    </xf>
    <xf numFmtId="0" fontId="8" fillId="3" borderId="13" xfId="3" applyFont="1" applyFill="1" applyBorder="1" applyAlignment="1">
      <alignment horizontal="left" vertical="center" indent="1"/>
    </xf>
    <xf numFmtId="0" fontId="8" fillId="3" borderId="4" xfId="3" applyFont="1" applyFill="1" applyBorder="1" applyAlignment="1">
      <alignment horizontal="left" vertical="center" indent="1"/>
    </xf>
    <xf numFmtId="0" fontId="8" fillId="3" borderId="13" xfId="3" applyFont="1" applyFill="1" applyBorder="1" applyAlignment="1">
      <alignment horizontal="center" vertical="center"/>
    </xf>
    <xf numFmtId="0" fontId="8" fillId="3" borderId="4" xfId="3" applyFont="1" applyFill="1" applyBorder="1" applyAlignment="1">
      <alignment horizontal="center" vertical="center"/>
    </xf>
    <xf numFmtId="58" fontId="8" fillId="3" borderId="3" xfId="3" applyNumberFormat="1" applyFont="1" applyFill="1" applyBorder="1" applyAlignment="1">
      <alignment horizontal="left" vertical="center" indent="1" justifyLastLine="1"/>
    </xf>
    <xf numFmtId="58" fontId="8" fillId="3" borderId="13" xfId="3" applyNumberFormat="1" applyFont="1" applyFill="1" applyBorder="1" applyAlignment="1">
      <alignment horizontal="center" vertical="center" justifyLastLine="1"/>
    </xf>
    <xf numFmtId="58" fontId="8" fillId="3" borderId="4" xfId="3" applyNumberFormat="1" applyFont="1" applyFill="1" applyBorder="1" applyAlignment="1">
      <alignment horizontal="center" vertical="center" justifyLastLine="1"/>
    </xf>
    <xf numFmtId="0" fontId="8" fillId="3" borderId="13" xfId="3" applyFont="1" applyFill="1" applyBorder="1" applyAlignment="1">
      <alignment vertical="center"/>
    </xf>
    <xf numFmtId="0" fontId="8" fillId="0" borderId="13" xfId="3" applyFont="1" applyBorder="1" applyAlignment="1">
      <alignment vertical="center"/>
    </xf>
    <xf numFmtId="176" fontId="8" fillId="3" borderId="13" xfId="3" applyNumberFormat="1" applyFont="1" applyFill="1" applyBorder="1" applyAlignment="1">
      <alignment horizontal="left" vertical="center"/>
    </xf>
    <xf numFmtId="58" fontId="8" fillId="3" borderId="13" xfId="3" applyNumberFormat="1" applyFont="1" applyFill="1" applyBorder="1" applyAlignment="1">
      <alignment horizontal="distributed" vertical="center" justifyLastLine="1"/>
    </xf>
    <xf numFmtId="58" fontId="8" fillId="3" borderId="4" xfId="3" applyNumberFormat="1" applyFont="1" applyFill="1" applyBorder="1" applyAlignment="1">
      <alignment horizontal="distributed" vertical="center" justifyLastLine="1"/>
    </xf>
    <xf numFmtId="0" fontId="8" fillId="3" borderId="4" xfId="3" applyFont="1" applyFill="1" applyBorder="1" applyAlignment="1">
      <alignment vertical="center"/>
    </xf>
    <xf numFmtId="176" fontId="8" fillId="3" borderId="3" xfId="3" applyNumberFormat="1" applyFont="1" applyFill="1" applyBorder="1" applyAlignment="1">
      <alignment horizontal="right" vertical="center"/>
    </xf>
    <xf numFmtId="176" fontId="8" fillId="3" borderId="13" xfId="3" applyNumberFormat="1" applyFont="1" applyFill="1" applyBorder="1" applyAlignment="1">
      <alignment vertical="center"/>
    </xf>
    <xf numFmtId="0" fontId="30" fillId="3" borderId="7" xfId="4" applyFont="1" applyFill="1" applyBorder="1" applyAlignment="1">
      <alignment horizontal="left" vertical="center" shrinkToFit="1"/>
    </xf>
    <xf numFmtId="0" fontId="30" fillId="3" borderId="8" xfId="4" applyFont="1" applyFill="1" applyBorder="1" applyAlignment="1">
      <alignment horizontal="left" vertical="center" shrinkToFit="1"/>
    </xf>
    <xf numFmtId="0" fontId="37" fillId="8" borderId="0" xfId="0" applyFont="1" applyFill="1" applyBorder="1" applyAlignment="1">
      <alignment horizontal="center" vertical="center"/>
    </xf>
    <xf numFmtId="0" fontId="38" fillId="9" borderId="11" xfId="0" applyFont="1" applyFill="1" applyBorder="1" applyAlignment="1">
      <alignment horizontal="center" vertical="center"/>
    </xf>
    <xf numFmtId="0" fontId="28" fillId="3" borderId="58" xfId="0" applyFont="1" applyFill="1" applyBorder="1" applyAlignment="1">
      <alignment horizontal="left" vertical="center" wrapText="1"/>
    </xf>
    <xf numFmtId="0" fontId="28" fillId="3" borderId="57" xfId="0" applyFont="1" applyFill="1" applyBorder="1" applyAlignment="1">
      <alignment horizontal="left" vertical="center" indent="1"/>
    </xf>
    <xf numFmtId="0" fontId="28" fillId="3" borderId="59" xfId="0" applyFont="1" applyFill="1" applyBorder="1" applyAlignment="1">
      <alignment horizontal="left" vertical="center" wrapText="1"/>
    </xf>
    <xf numFmtId="0" fontId="28" fillId="3" borderId="60" xfId="0" applyFont="1" applyFill="1" applyBorder="1" applyAlignment="1">
      <alignment horizontal="left" vertical="center" indent="1"/>
    </xf>
    <xf numFmtId="0" fontId="28" fillId="3" borderId="61" xfId="0" applyFont="1" applyFill="1" applyBorder="1" applyAlignment="1">
      <alignment horizontal="left" vertical="center" indent="1"/>
    </xf>
    <xf numFmtId="0" fontId="28" fillId="3" borderId="62" xfId="0" applyFont="1" applyFill="1" applyBorder="1" applyAlignment="1">
      <alignment horizontal="left" vertical="center" indent="1"/>
    </xf>
    <xf numFmtId="0" fontId="28" fillId="3" borderId="63" xfId="0" applyFont="1" applyFill="1" applyBorder="1" applyAlignment="1">
      <alignment horizontal="left" vertical="center" indent="1"/>
    </xf>
    <xf numFmtId="0" fontId="28" fillId="3" borderId="57" xfId="0" applyFont="1" applyFill="1" applyBorder="1" applyAlignment="1">
      <alignment horizontal="left" vertical="center" wrapText="1" indent="1"/>
    </xf>
    <xf numFmtId="0" fontId="28" fillId="3" borderId="61" xfId="0" applyFont="1" applyFill="1" applyBorder="1" applyAlignment="1">
      <alignment horizontal="left" vertical="center" wrapText="1" indent="1"/>
    </xf>
    <xf numFmtId="0" fontId="10" fillId="3" borderId="0" xfId="0" applyNumberFormat="1" applyFont="1" applyFill="1" applyAlignment="1">
      <alignment vertical="center"/>
    </xf>
    <xf numFmtId="0" fontId="26" fillId="13" borderId="0" xfId="0" applyFont="1" applyFill="1" applyBorder="1" applyAlignment="1">
      <alignment horizontal="center" vertical="center"/>
    </xf>
    <xf numFmtId="0" fontId="40" fillId="13" borderId="0" xfId="0" applyFont="1" applyFill="1" applyBorder="1" applyAlignment="1">
      <alignment horizontal="center" vertical="center"/>
    </xf>
    <xf numFmtId="0" fontId="39" fillId="0" borderId="0" xfId="0" applyFont="1" applyBorder="1">
      <alignment vertical="center"/>
    </xf>
    <xf numFmtId="0" fontId="41" fillId="13" borderId="0" xfId="0" applyFont="1" applyFill="1" applyBorder="1" applyAlignment="1">
      <alignment horizontal="left" vertical="center"/>
    </xf>
    <xf numFmtId="0" fontId="29" fillId="7" borderId="53" xfId="0" applyFont="1" applyFill="1" applyBorder="1" applyAlignment="1">
      <alignment horizontal="center" vertical="center"/>
    </xf>
    <xf numFmtId="0" fontId="29" fillId="14" borderId="48" xfId="0" applyFont="1" applyFill="1" applyBorder="1" applyAlignment="1">
      <alignment horizontal="center" vertical="center"/>
    </xf>
    <xf numFmtId="0" fontId="25" fillId="12" borderId="48" xfId="0" applyFont="1" applyFill="1" applyBorder="1" applyAlignment="1">
      <alignment horizontal="left" vertical="center" indent="1"/>
    </xf>
    <xf numFmtId="38" fontId="25" fillId="12" borderId="48" xfId="6" applyFont="1" applyFill="1" applyBorder="1" applyAlignment="1">
      <alignment horizontal="left" vertical="center" indent="1"/>
    </xf>
    <xf numFmtId="177" fontId="25" fillId="12" borderId="48" xfId="0" applyNumberFormat="1" applyFont="1" applyFill="1" applyBorder="1" applyAlignment="1">
      <alignment horizontal="left" vertical="center" indent="1"/>
    </xf>
    <xf numFmtId="177" fontId="25" fillId="12" borderId="49" xfId="0" applyNumberFormat="1" applyFont="1" applyFill="1" applyBorder="1" applyAlignment="1">
      <alignment horizontal="left" vertical="center" indent="1"/>
    </xf>
    <xf numFmtId="0" fontId="25" fillId="12" borderId="51" xfId="0" applyFont="1" applyFill="1" applyBorder="1" applyAlignment="1">
      <alignment horizontal="left" vertical="center" indent="1"/>
    </xf>
    <xf numFmtId="177" fontId="25" fillId="12" borderId="47" xfId="0" applyNumberFormat="1" applyFont="1" applyFill="1" applyBorder="1" applyAlignment="1">
      <alignment horizontal="left" vertical="center" indent="1"/>
    </xf>
    <xf numFmtId="38" fontId="25" fillId="12" borderId="51" xfId="6" applyFont="1" applyFill="1" applyBorder="1" applyAlignment="1">
      <alignment horizontal="left" vertical="center" indent="1"/>
    </xf>
    <xf numFmtId="9" fontId="25" fillId="12" borderId="51" xfId="2" applyFont="1" applyFill="1" applyBorder="1" applyAlignment="1">
      <alignment horizontal="left" vertical="center" indent="1"/>
    </xf>
    <xf numFmtId="0" fontId="40" fillId="6" borderId="0" xfId="0" applyFont="1" applyFill="1" applyBorder="1" applyAlignment="1">
      <alignment horizontal="centerContinuous" vertical="center"/>
    </xf>
    <xf numFmtId="0" fontId="40" fillId="6" borderId="11" xfId="0" applyFont="1" applyFill="1" applyBorder="1" applyAlignment="1">
      <alignment horizontal="centerContinuous" vertical="center"/>
    </xf>
    <xf numFmtId="0" fontId="42" fillId="6" borderId="0" xfId="0" applyFont="1" applyFill="1" applyBorder="1" applyAlignment="1">
      <alignment horizontal="center" vertical="center"/>
    </xf>
    <xf numFmtId="0" fontId="40" fillId="6" borderId="11" xfId="0" applyFont="1" applyFill="1" applyBorder="1" applyAlignment="1">
      <alignment horizontal="center" vertical="center"/>
    </xf>
    <xf numFmtId="0" fontId="28" fillId="0" borderId="10" xfId="0" applyFont="1" applyBorder="1" applyAlignment="1">
      <alignment vertical="center" wrapText="1"/>
    </xf>
    <xf numFmtId="0" fontId="42" fillId="8" borderId="0" xfId="0" applyFont="1" applyFill="1" applyBorder="1" applyAlignment="1">
      <alignment horizontal="center" vertical="center"/>
    </xf>
    <xf numFmtId="0" fontId="40" fillId="8" borderId="11" xfId="0" applyFont="1" applyFill="1" applyBorder="1" applyAlignment="1">
      <alignment horizontal="center" vertical="center"/>
    </xf>
    <xf numFmtId="0" fontId="42" fillId="9" borderId="0" xfId="0" applyFont="1" applyFill="1" applyBorder="1" applyAlignment="1">
      <alignment horizontal="center" vertical="center"/>
    </xf>
    <xf numFmtId="0" fontId="40" fillId="9" borderId="11" xfId="0" applyFont="1" applyFill="1" applyBorder="1" applyAlignment="1">
      <alignment horizontal="center" vertical="center"/>
    </xf>
    <xf numFmtId="0" fontId="42" fillId="13" borderId="0" xfId="0" applyFont="1" applyFill="1" applyBorder="1" applyAlignment="1">
      <alignment horizontal="center" vertical="center"/>
    </xf>
    <xf numFmtId="0" fontId="42" fillId="0" borderId="0" xfId="0" applyFont="1" applyBorder="1" applyAlignment="1">
      <alignment horizontal="center" vertical="center"/>
    </xf>
    <xf numFmtId="0" fontId="40" fillId="0" borderId="0" xfId="0" applyFont="1" applyBorder="1" applyAlignment="1">
      <alignment horizontal="center" vertical="center"/>
    </xf>
    <xf numFmtId="0" fontId="29" fillId="14" borderId="10" xfId="0" applyFont="1" applyFill="1" applyBorder="1" applyAlignment="1">
      <alignment horizontal="center" vertical="center"/>
    </xf>
    <xf numFmtId="0" fontId="29" fillId="14" borderId="57" xfId="0" applyFont="1" applyFill="1" applyBorder="1" applyAlignment="1">
      <alignment horizontal="center" vertical="center"/>
    </xf>
    <xf numFmtId="0" fontId="8" fillId="3" borderId="0" xfId="0" applyFont="1" applyFill="1" applyAlignment="1">
      <alignment horizontal="right" vertical="center" indent="3"/>
    </xf>
    <xf numFmtId="177" fontId="7" fillId="3" borderId="0" xfId="0" applyNumberFormat="1" applyFont="1" applyFill="1" applyAlignment="1">
      <alignment horizontal="left" vertical="center" shrinkToFit="1"/>
    </xf>
    <xf numFmtId="0" fontId="8" fillId="3" borderId="0" xfId="0" applyFont="1" applyFill="1" applyAlignment="1">
      <alignment horizontal="distributed" vertical="center"/>
    </xf>
    <xf numFmtId="0" fontId="10" fillId="3" borderId="0" xfId="0" applyFont="1" applyFill="1" applyAlignment="1">
      <alignment horizontal="left" vertical="center" indent="1"/>
    </xf>
    <xf numFmtId="0" fontId="8" fillId="3" borderId="0" xfId="0" applyFont="1" applyFill="1" applyAlignment="1">
      <alignment horizontal="center" vertical="center"/>
    </xf>
    <xf numFmtId="0" fontId="42" fillId="8" borderId="64" xfId="0" applyFont="1" applyFill="1" applyBorder="1" applyAlignment="1">
      <alignment horizontal="center" vertical="center"/>
    </xf>
    <xf numFmtId="0" fontId="40" fillId="8" borderId="65" xfId="0" applyFont="1" applyFill="1" applyBorder="1" applyAlignment="1">
      <alignment horizontal="center" vertical="center"/>
    </xf>
    <xf numFmtId="0" fontId="28" fillId="3" borderId="66" xfId="0" applyFont="1" applyFill="1" applyBorder="1" applyAlignment="1">
      <alignment horizontal="left" vertical="center" wrapText="1"/>
    </xf>
    <xf numFmtId="0" fontId="28" fillId="3" borderId="67" xfId="0" applyFont="1" applyFill="1" applyBorder="1" applyAlignment="1">
      <alignment horizontal="left" vertical="center" indent="1"/>
    </xf>
    <xf numFmtId="177" fontId="25" fillId="12" borderId="69" xfId="0" applyNumberFormat="1" applyFont="1" applyFill="1" applyBorder="1" applyAlignment="1">
      <alignment horizontal="left" vertical="center" indent="1"/>
    </xf>
    <xf numFmtId="0" fontId="42" fillId="8" borderId="70" xfId="0" applyFont="1" applyFill="1" applyBorder="1" applyAlignment="1">
      <alignment horizontal="center" vertical="center"/>
    </xf>
    <xf numFmtId="0" fontId="40" fillId="8" borderId="43" xfId="0" applyFont="1" applyFill="1" applyBorder="1" applyAlignment="1">
      <alignment horizontal="center" vertical="center"/>
    </xf>
    <xf numFmtId="0" fontId="28" fillId="3" borderId="71" xfId="0" applyFont="1" applyFill="1" applyBorder="1" applyAlignment="1">
      <alignment horizontal="left" vertical="center" wrapText="1"/>
    </xf>
    <xf numFmtId="0" fontId="28" fillId="3" borderId="72" xfId="0" applyFont="1" applyFill="1" applyBorder="1" applyAlignment="1">
      <alignment horizontal="left" vertical="center" indent="1"/>
    </xf>
    <xf numFmtId="38" fontId="25" fillId="12" borderId="74" xfId="6" applyFont="1" applyFill="1" applyBorder="1" applyAlignment="1">
      <alignment horizontal="left" vertical="center" indent="1"/>
    </xf>
    <xf numFmtId="177" fontId="25" fillId="12" borderId="51" xfId="0" applyNumberFormat="1" applyFont="1" applyFill="1" applyBorder="1" applyAlignment="1">
      <alignment horizontal="left" vertical="center" indent="1"/>
    </xf>
    <xf numFmtId="0" fontId="28" fillId="0" borderId="58" xfId="0" applyFont="1" applyBorder="1" applyAlignment="1">
      <alignment horizontal="left" vertical="center" wrapText="1"/>
    </xf>
    <xf numFmtId="0" fontId="28" fillId="0" borderId="61" xfId="0" applyFont="1" applyBorder="1" applyAlignment="1">
      <alignment horizontal="left" vertical="center" indent="1"/>
    </xf>
    <xf numFmtId="177" fontId="25" fillId="12" borderId="51" xfId="0" applyNumberFormat="1" applyFont="1" applyFill="1" applyBorder="1" applyAlignment="1">
      <alignment horizontal="left" vertical="center" wrapText="1" indent="1"/>
    </xf>
    <xf numFmtId="0" fontId="42" fillId="9" borderId="64" xfId="0" applyFont="1" applyFill="1" applyBorder="1" applyAlignment="1">
      <alignment horizontal="center" vertical="center"/>
    </xf>
    <xf numFmtId="0" fontId="40" fillId="9" borderId="65" xfId="0" applyFont="1" applyFill="1" applyBorder="1" applyAlignment="1">
      <alignment horizontal="center" vertical="center" wrapText="1"/>
    </xf>
    <xf numFmtId="0" fontId="28" fillId="3" borderId="75" xfId="0" applyFont="1" applyFill="1" applyBorder="1" applyAlignment="1">
      <alignment horizontal="left" vertical="center" indent="1"/>
    </xf>
    <xf numFmtId="38" fontId="25" fillId="12" borderId="77" xfId="6" applyFont="1" applyFill="1" applyBorder="1" applyAlignment="1">
      <alignment horizontal="left" vertical="center" indent="1"/>
    </xf>
    <xf numFmtId="0" fontId="42" fillId="9" borderId="70" xfId="0" applyFont="1" applyFill="1" applyBorder="1" applyAlignment="1">
      <alignment horizontal="center" vertical="center"/>
    </xf>
    <xf numFmtId="0" fontId="40" fillId="9" borderId="43" xfId="0" applyFont="1" applyFill="1" applyBorder="1" applyAlignment="1">
      <alignment horizontal="center" vertical="center"/>
    </xf>
    <xf numFmtId="0" fontId="28" fillId="3" borderId="72" xfId="0" applyFont="1" applyFill="1" applyBorder="1" applyAlignment="1">
      <alignment horizontal="left" vertical="center" wrapText="1" indent="1"/>
    </xf>
    <xf numFmtId="177" fontId="25" fillId="12" borderId="50" xfId="0" applyNumberFormat="1" applyFont="1" applyFill="1" applyBorder="1" applyAlignment="1">
      <alignment horizontal="left" vertical="center" indent="1"/>
    </xf>
    <xf numFmtId="0" fontId="29" fillId="14" borderId="79" xfId="0" applyFont="1" applyFill="1" applyBorder="1" applyAlignment="1">
      <alignment horizontal="center" vertical="center"/>
    </xf>
    <xf numFmtId="0" fontId="25" fillId="3" borderId="79" xfId="0" applyFont="1" applyFill="1" applyBorder="1" applyAlignment="1">
      <alignment horizontal="left" vertical="center" indent="1"/>
    </xf>
    <xf numFmtId="38" fontId="25" fillId="3" borderId="79" xfId="6" applyFont="1" applyFill="1" applyBorder="1" applyAlignment="1">
      <alignment horizontal="left" vertical="center" indent="1"/>
    </xf>
    <xf numFmtId="177" fontId="25" fillId="3" borderId="79" xfId="0" applyNumberFormat="1" applyFont="1" applyFill="1" applyBorder="1" applyAlignment="1">
      <alignment horizontal="left" vertical="center" indent="1"/>
    </xf>
    <xf numFmtId="177" fontId="25" fillId="3" borderId="80" xfId="0" applyNumberFormat="1" applyFont="1" applyFill="1" applyBorder="1" applyAlignment="1">
      <alignment horizontal="left" vertical="center" indent="1"/>
    </xf>
    <xf numFmtId="0" fontId="25" fillId="3" borderId="81" xfId="0" applyFont="1" applyFill="1" applyBorder="1" applyAlignment="1">
      <alignment horizontal="left" vertical="center" indent="1"/>
    </xf>
    <xf numFmtId="177" fontId="25" fillId="3" borderId="82" xfId="0" applyNumberFormat="1" applyFont="1" applyFill="1" applyBorder="1" applyAlignment="1">
      <alignment horizontal="left" vertical="center" indent="1"/>
    </xf>
    <xf numFmtId="38" fontId="25" fillId="3" borderId="83" xfId="6" applyFont="1" applyFill="1" applyBorder="1" applyAlignment="1">
      <alignment horizontal="left" vertical="center" indent="1"/>
    </xf>
    <xf numFmtId="177" fontId="25" fillId="3" borderId="84" xfId="0" applyNumberFormat="1" applyFont="1" applyFill="1" applyBorder="1" applyAlignment="1">
      <alignment horizontal="left" vertical="center" indent="1"/>
    </xf>
    <xf numFmtId="177" fontId="25" fillId="3" borderId="81" xfId="0" applyNumberFormat="1" applyFont="1" applyFill="1" applyBorder="1" applyAlignment="1">
      <alignment horizontal="left" vertical="center" indent="1"/>
    </xf>
    <xf numFmtId="177" fontId="25" fillId="3" borderId="81" xfId="0" applyNumberFormat="1" applyFont="1" applyFill="1" applyBorder="1" applyAlignment="1">
      <alignment horizontal="left" vertical="center" wrapText="1" indent="1"/>
    </xf>
    <xf numFmtId="38" fontId="25" fillId="3" borderId="64" xfId="6" applyFont="1" applyFill="1" applyBorder="1" applyAlignment="1">
      <alignment horizontal="left" vertical="center" indent="1"/>
    </xf>
    <xf numFmtId="38" fontId="25" fillId="3" borderId="81" xfId="6" applyFont="1" applyFill="1" applyBorder="1" applyAlignment="1">
      <alignment horizontal="left" vertical="center" indent="1"/>
    </xf>
    <xf numFmtId="177" fontId="25" fillId="3" borderId="0" xfId="0" applyNumberFormat="1" applyFont="1" applyFill="1" applyBorder="1" applyAlignment="1">
      <alignment horizontal="left" vertical="center" indent="1"/>
    </xf>
    <xf numFmtId="9" fontId="25" fillId="3" borderId="81" xfId="2" applyFont="1" applyFill="1" applyBorder="1" applyAlignment="1">
      <alignment horizontal="left" vertical="center" indent="1"/>
    </xf>
    <xf numFmtId="0" fontId="25" fillId="3" borderId="81" xfId="0" applyNumberFormat="1" applyFont="1" applyFill="1" applyBorder="1" applyAlignment="1">
      <alignment horizontal="left" vertical="center" indent="1"/>
    </xf>
    <xf numFmtId="0" fontId="25" fillId="3" borderId="83" xfId="6" applyNumberFormat="1" applyFont="1" applyFill="1" applyBorder="1" applyAlignment="1">
      <alignment horizontal="left" vertical="center" indent="1"/>
    </xf>
    <xf numFmtId="0" fontId="29" fillId="14" borderId="85" xfId="0" applyFont="1" applyFill="1" applyBorder="1" applyAlignment="1">
      <alignment horizontal="center" vertical="center"/>
    </xf>
    <xf numFmtId="0" fontId="39" fillId="3" borderId="85" xfId="0" applyFont="1" applyFill="1" applyBorder="1">
      <alignment vertical="center"/>
    </xf>
    <xf numFmtId="0" fontId="39" fillId="3" borderId="86" xfId="0" applyFont="1" applyFill="1" applyBorder="1">
      <alignment vertical="center"/>
    </xf>
    <xf numFmtId="0" fontId="39" fillId="3" borderId="87" xfId="0" applyFont="1" applyFill="1" applyBorder="1">
      <alignment vertical="center"/>
    </xf>
    <xf numFmtId="0" fontId="39" fillId="3" borderId="88" xfId="0" applyFont="1" applyFill="1" applyBorder="1">
      <alignment vertical="center"/>
    </xf>
    <xf numFmtId="0" fontId="39" fillId="3" borderId="78" xfId="0" applyFont="1" applyFill="1" applyBorder="1" applyAlignment="1">
      <alignment vertical="center" wrapText="1"/>
    </xf>
    <xf numFmtId="0" fontId="39" fillId="3" borderId="89" xfId="0" applyFont="1" applyFill="1" applyBorder="1">
      <alignment vertical="center"/>
    </xf>
    <xf numFmtId="0" fontId="39" fillId="0" borderId="87" xfId="0" applyFont="1" applyBorder="1" applyAlignment="1">
      <alignment vertical="center" wrapText="1"/>
    </xf>
    <xf numFmtId="0" fontId="39" fillId="3" borderId="89" xfId="0" applyFont="1" applyFill="1" applyBorder="1" applyAlignment="1">
      <alignment vertical="center" wrapText="1"/>
    </xf>
    <xf numFmtId="0" fontId="39" fillId="3" borderId="90" xfId="0" applyFont="1" applyFill="1" applyBorder="1">
      <alignment vertical="center"/>
    </xf>
    <xf numFmtId="0" fontId="39" fillId="0" borderId="78" xfId="0" applyFont="1" applyBorder="1" applyAlignment="1">
      <alignment vertical="center" wrapText="1"/>
    </xf>
    <xf numFmtId="0" fontId="39" fillId="0" borderId="85" xfId="0" applyFont="1" applyBorder="1" applyAlignment="1">
      <alignment vertical="center" wrapText="1"/>
    </xf>
    <xf numFmtId="0" fontId="39" fillId="3" borderId="91" xfId="0" applyFont="1" applyFill="1" applyBorder="1">
      <alignment vertical="center"/>
    </xf>
    <xf numFmtId="0" fontId="8" fillId="3" borderId="0" xfId="0" applyFont="1" applyFill="1" applyAlignment="1">
      <alignment horizontal="justify" vertical="justify" wrapText="1"/>
    </xf>
    <xf numFmtId="0" fontId="33" fillId="11" borderId="53" xfId="0" applyFont="1" applyFill="1" applyBorder="1" applyAlignment="1">
      <alignment horizontal="left" vertical="center" indent="1"/>
    </xf>
    <xf numFmtId="38" fontId="33" fillId="11" borderId="53" xfId="6" applyFont="1" applyFill="1" applyBorder="1" applyAlignment="1">
      <alignment horizontal="left" vertical="center" indent="1"/>
    </xf>
    <xf numFmtId="177" fontId="33" fillId="11" borderId="53" xfId="0" applyNumberFormat="1" applyFont="1" applyFill="1" applyBorder="1" applyAlignment="1">
      <alignment horizontal="left" vertical="center" indent="1"/>
    </xf>
    <xf numFmtId="177" fontId="33" fillId="11" borderId="52" xfId="0" applyNumberFormat="1" applyFont="1" applyFill="1" applyBorder="1" applyAlignment="1">
      <alignment horizontal="left" vertical="center" indent="1"/>
    </xf>
    <xf numFmtId="0" fontId="33" fillId="11" borderId="55" xfId="0" applyFont="1" applyFill="1" applyBorder="1" applyAlignment="1">
      <alignment horizontal="left" vertical="center" indent="1"/>
    </xf>
    <xf numFmtId="177" fontId="33" fillId="4" borderId="68" xfId="0" applyNumberFormat="1" applyFont="1" applyFill="1" applyBorder="1" applyAlignment="1">
      <alignment horizontal="left" vertical="center" indent="1"/>
    </xf>
    <xf numFmtId="0" fontId="33" fillId="4" borderId="53" xfId="0" applyFont="1" applyFill="1" applyBorder="1" applyAlignment="1">
      <alignment horizontal="left" vertical="center" indent="1"/>
    </xf>
    <xf numFmtId="38" fontId="33" fillId="4" borderId="73" xfId="6" applyFont="1" applyFill="1" applyBorder="1" applyAlignment="1">
      <alignment horizontal="left" vertical="center" indent="1"/>
    </xf>
    <xf numFmtId="177" fontId="33" fillId="15" borderId="54" xfId="0" applyNumberFormat="1" applyFont="1" applyFill="1" applyBorder="1" applyAlignment="1">
      <alignment horizontal="left" vertical="center" indent="1"/>
    </xf>
    <xf numFmtId="177" fontId="33" fillId="15" borderId="53" xfId="0" applyNumberFormat="1" applyFont="1" applyFill="1" applyBorder="1" applyAlignment="1">
      <alignment horizontal="left" vertical="center" indent="1"/>
    </xf>
    <xf numFmtId="177" fontId="33" fillId="15" borderId="55" xfId="0" applyNumberFormat="1" applyFont="1" applyFill="1" applyBorder="1" applyAlignment="1">
      <alignment horizontal="left" vertical="center" indent="1"/>
    </xf>
    <xf numFmtId="177" fontId="33" fillId="15" borderId="55" xfId="0" applyNumberFormat="1" applyFont="1" applyFill="1" applyBorder="1" applyAlignment="1">
      <alignment horizontal="left" vertical="center" wrapText="1" indent="1"/>
    </xf>
    <xf numFmtId="38" fontId="33" fillId="15" borderId="76" xfId="6" applyFont="1" applyFill="1" applyBorder="1" applyAlignment="1">
      <alignment horizontal="left" vertical="center" indent="1"/>
    </xf>
    <xf numFmtId="38" fontId="33" fillId="15" borderId="73" xfId="6" applyFont="1" applyFill="1" applyBorder="1" applyAlignment="1">
      <alignment horizontal="left" vertical="center" indent="1"/>
    </xf>
    <xf numFmtId="38" fontId="33" fillId="15" borderId="55" xfId="6" applyFont="1" applyFill="1" applyBorder="1" applyAlignment="1">
      <alignment horizontal="left" vertical="center" indent="1"/>
    </xf>
    <xf numFmtId="38" fontId="33" fillId="15" borderId="53" xfId="6" applyFont="1" applyFill="1" applyBorder="1" applyAlignment="1">
      <alignment horizontal="left" vertical="center" indent="1"/>
    </xf>
    <xf numFmtId="177" fontId="33" fillId="15" borderId="56" xfId="0" applyNumberFormat="1" applyFont="1" applyFill="1" applyBorder="1" applyAlignment="1">
      <alignment horizontal="left" vertical="center" indent="1"/>
    </xf>
    <xf numFmtId="177" fontId="33" fillId="4" borderId="53" xfId="0" applyNumberFormat="1" applyFont="1" applyFill="1" applyBorder="1" applyAlignment="1">
      <alignment horizontal="left" vertical="center" indent="1"/>
    </xf>
    <xf numFmtId="9" fontId="33" fillId="4" borderId="55" xfId="2" applyFont="1" applyFill="1" applyBorder="1" applyAlignment="1">
      <alignment horizontal="left" vertical="center" indent="1"/>
    </xf>
    <xf numFmtId="0" fontId="33" fillId="4" borderId="55" xfId="0" applyNumberFormat="1" applyFont="1" applyFill="1" applyBorder="1" applyAlignment="1">
      <alignment horizontal="left" vertical="center" indent="1"/>
    </xf>
    <xf numFmtId="0" fontId="33" fillId="4" borderId="73" xfId="6" applyNumberFormat="1" applyFont="1" applyFill="1" applyBorder="1" applyAlignment="1">
      <alignment horizontal="left" vertical="center" indent="1"/>
    </xf>
    <xf numFmtId="177" fontId="33" fillId="15" borderId="68" xfId="0" applyNumberFormat="1" applyFont="1" applyFill="1" applyBorder="1" applyAlignment="1">
      <alignment horizontal="left" vertical="center" indent="1"/>
    </xf>
    <xf numFmtId="0" fontId="34" fillId="0" borderId="0" xfId="4" applyFont="1" applyFill="1" applyAlignment="1">
      <alignment vertical="center"/>
    </xf>
    <xf numFmtId="0" fontId="10" fillId="0" borderId="0" xfId="0" applyFont="1" applyFill="1">
      <alignment vertical="center"/>
    </xf>
    <xf numFmtId="0" fontId="8" fillId="0" borderId="0" xfId="0" applyFont="1" applyFill="1" applyAlignment="1"/>
    <xf numFmtId="0" fontId="34" fillId="4" borderId="18" xfId="4" applyFont="1" applyFill="1" applyBorder="1" applyAlignment="1">
      <alignment horizontal="center" vertical="center" shrinkToFit="1"/>
    </xf>
    <xf numFmtId="176" fontId="34" fillId="4" borderId="18" xfId="4" applyNumberFormat="1" applyFont="1" applyFill="1" applyBorder="1" applyAlignment="1">
      <alignment horizontal="right" vertical="center" shrinkToFit="1"/>
    </xf>
    <xf numFmtId="38" fontId="34" fillId="4" borderId="18" xfId="6" applyFont="1" applyFill="1" applyBorder="1" applyAlignment="1">
      <alignment horizontal="right" vertical="center" shrinkToFit="1"/>
    </xf>
    <xf numFmtId="0" fontId="34" fillId="3" borderId="0" xfId="4" applyFont="1" applyFill="1" applyAlignment="1">
      <alignment horizontal="center" vertical="center"/>
    </xf>
    <xf numFmtId="0" fontId="34" fillId="4" borderId="2" xfId="4" applyFont="1" applyFill="1" applyBorder="1" applyAlignment="1">
      <alignment horizontal="center" vertical="center" shrinkToFit="1"/>
    </xf>
    <xf numFmtId="0" fontId="34" fillId="4" borderId="2" xfId="4" applyFont="1" applyFill="1" applyBorder="1" applyAlignment="1">
      <alignment vertical="center" shrinkToFit="1"/>
    </xf>
    <xf numFmtId="0" fontId="34" fillId="4" borderId="18" xfId="4" applyFont="1" applyFill="1" applyBorder="1" applyAlignment="1">
      <alignment vertical="center" shrinkToFit="1"/>
    </xf>
    <xf numFmtId="176" fontId="34" fillId="4" borderId="2" xfId="4" applyNumberFormat="1" applyFont="1" applyFill="1" applyBorder="1" applyAlignment="1">
      <alignment horizontal="right" vertical="center" shrinkToFit="1"/>
    </xf>
    <xf numFmtId="38" fontId="34" fillId="4" borderId="2" xfId="6" applyFont="1" applyFill="1" applyBorder="1" applyAlignment="1">
      <alignment horizontal="right" vertical="center" shrinkToFit="1"/>
    </xf>
    <xf numFmtId="38" fontId="34" fillId="4" borderId="14" xfId="6" applyFont="1" applyFill="1" applyBorder="1" applyAlignment="1">
      <alignment vertical="center" shrinkToFit="1"/>
    </xf>
    <xf numFmtId="0" fontId="34" fillId="4" borderId="7" xfId="4" applyFont="1" applyFill="1" applyBorder="1" applyAlignment="1">
      <alignment vertical="center" shrinkToFit="1"/>
    </xf>
    <xf numFmtId="38" fontId="34" fillId="4" borderId="1" xfId="6" applyFont="1" applyFill="1" applyBorder="1" applyAlignment="1">
      <alignment horizontal="right" vertical="center" shrinkToFit="1"/>
    </xf>
    <xf numFmtId="0" fontId="34" fillId="4" borderId="4" xfId="4" applyFont="1" applyFill="1" applyBorder="1" applyAlignment="1">
      <alignment vertical="center" shrinkToFit="1"/>
    </xf>
    <xf numFmtId="0" fontId="34" fillId="4" borderId="7" xfId="4" applyFont="1" applyFill="1" applyBorder="1" applyAlignment="1">
      <alignment horizontal="center" vertical="center" shrinkToFit="1"/>
    </xf>
    <xf numFmtId="0" fontId="34" fillId="4" borderId="4" xfId="4" applyFont="1" applyFill="1" applyBorder="1" applyAlignment="1">
      <alignment horizontal="center" vertical="center" shrinkToFit="1"/>
    </xf>
    <xf numFmtId="0" fontId="34" fillId="3" borderId="19" xfId="4" applyFont="1" applyFill="1" applyBorder="1" applyAlignment="1">
      <alignment vertical="center"/>
    </xf>
    <xf numFmtId="177" fontId="43" fillId="3" borderId="19" xfId="4" applyNumberFormat="1" applyFont="1" applyFill="1" applyBorder="1" applyAlignment="1">
      <alignment horizontal="right" vertical="center"/>
    </xf>
    <xf numFmtId="0" fontId="12" fillId="2" borderId="2" xfId="0" applyFont="1" applyFill="1" applyBorder="1" applyAlignment="1">
      <alignment horizontal="center" vertical="center" wrapText="1"/>
    </xf>
    <xf numFmtId="0" fontId="44" fillId="3" borderId="0" xfId="0" applyFont="1" applyFill="1" applyAlignment="1">
      <alignment horizontal="left" vertical="center"/>
    </xf>
    <xf numFmtId="0" fontId="9" fillId="3" borderId="0" xfId="0" applyFont="1" applyFill="1" applyAlignment="1">
      <alignment horizontal="right" vertical="center"/>
    </xf>
    <xf numFmtId="0" fontId="45" fillId="15" borderId="2" xfId="0" applyFont="1" applyFill="1" applyBorder="1" applyAlignment="1">
      <alignment horizontal="justify" vertical="center" wrapText="1"/>
    </xf>
    <xf numFmtId="0" fontId="35" fillId="3" borderId="0" xfId="0" applyFont="1" applyFill="1" applyBorder="1" applyAlignment="1">
      <alignment horizontal="centerContinuous" vertical="center"/>
    </xf>
    <xf numFmtId="0" fontId="9" fillId="3" borderId="2" xfId="0" applyFont="1" applyFill="1" applyBorder="1" applyAlignment="1">
      <alignment horizontal="distributed" vertical="center" wrapText="1" indent="1"/>
    </xf>
    <xf numFmtId="38" fontId="9" fillId="3" borderId="3" xfId="0" applyNumberFormat="1" applyFont="1" applyFill="1" applyBorder="1" applyAlignment="1">
      <alignment horizontal="left" vertical="center" indent="1"/>
    </xf>
    <xf numFmtId="0" fontId="9" fillId="3" borderId="0" xfId="0" applyFont="1" applyFill="1" applyBorder="1" applyAlignment="1">
      <alignment vertical="center" wrapText="1"/>
    </xf>
    <xf numFmtId="0" fontId="9" fillId="3" borderId="0" xfId="0" applyFont="1" applyFill="1" applyBorder="1" applyAlignment="1">
      <alignment horizontal="right" vertical="center" indent="3"/>
    </xf>
    <xf numFmtId="0" fontId="33" fillId="11" borderId="54" xfId="0" applyFont="1" applyFill="1" applyBorder="1" applyAlignment="1">
      <alignment horizontal="left" vertical="center" indent="1"/>
    </xf>
    <xf numFmtId="0" fontId="25" fillId="3" borderId="84" xfId="0" applyFont="1" applyFill="1" applyBorder="1" applyAlignment="1">
      <alignment horizontal="left" vertical="center" indent="1"/>
    </xf>
    <xf numFmtId="0" fontId="25" fillId="12" borderId="47" xfId="0" applyFont="1" applyFill="1" applyBorder="1" applyAlignment="1">
      <alignment horizontal="left" vertical="center" indent="1"/>
    </xf>
    <xf numFmtId="0" fontId="28" fillId="3" borderId="92" xfId="0" applyFont="1" applyFill="1" applyBorder="1" applyAlignment="1">
      <alignment horizontal="left" vertical="center" wrapText="1"/>
    </xf>
    <xf numFmtId="0" fontId="28" fillId="3" borderId="93" xfId="0" applyFont="1" applyFill="1" applyBorder="1" applyAlignment="1">
      <alignment horizontal="left" vertical="center" indent="1"/>
    </xf>
    <xf numFmtId="0" fontId="33" fillId="11" borderId="94" xfId="0" applyFont="1" applyFill="1" applyBorder="1" applyAlignment="1">
      <alignment horizontal="left" vertical="center" indent="1"/>
    </xf>
    <xf numFmtId="0" fontId="25" fillId="3" borderId="13" xfId="0" applyFont="1" applyFill="1" applyBorder="1" applyAlignment="1">
      <alignment horizontal="left" vertical="center" indent="1"/>
    </xf>
    <xf numFmtId="0" fontId="39" fillId="3" borderId="2" xfId="0" applyFont="1" applyFill="1" applyBorder="1">
      <alignment vertical="center"/>
    </xf>
    <xf numFmtId="0" fontId="25" fillId="12" borderId="95" xfId="0" applyFont="1" applyFill="1" applyBorder="1" applyAlignment="1">
      <alignment horizontal="left" vertical="center" indent="1"/>
    </xf>
    <xf numFmtId="0" fontId="9" fillId="3" borderId="13" xfId="0" applyFont="1" applyFill="1" applyBorder="1" applyAlignment="1">
      <alignment horizontal="left" vertical="center" indent="1"/>
    </xf>
    <xf numFmtId="38" fontId="9" fillId="3" borderId="13" xfId="0" applyNumberFormat="1" applyFont="1" applyFill="1" applyBorder="1" applyAlignment="1">
      <alignment horizontal="left" vertical="center" indent="1"/>
    </xf>
    <xf numFmtId="38" fontId="46" fillId="15" borderId="2" xfId="6" applyFont="1" applyFill="1" applyBorder="1" applyAlignment="1">
      <alignment horizontal="right" vertical="center" wrapText="1" indent="2"/>
    </xf>
    <xf numFmtId="0" fontId="48" fillId="3" borderId="0" xfId="0" applyFont="1" applyFill="1" applyAlignment="1">
      <alignment horizontal="left" vertical="center" indent="2"/>
    </xf>
    <xf numFmtId="0" fontId="48" fillId="3" borderId="0" xfId="0" applyFont="1" applyFill="1" applyBorder="1" applyAlignment="1">
      <alignment vertical="center"/>
    </xf>
    <xf numFmtId="0" fontId="11" fillId="3" borderId="0" xfId="0" applyFont="1" applyFill="1" applyBorder="1" applyAlignment="1">
      <alignment vertical="center"/>
    </xf>
    <xf numFmtId="0" fontId="48" fillId="3" borderId="0" xfId="0" applyFont="1" applyFill="1" applyAlignment="1">
      <alignment horizontal="left" indent="2"/>
    </xf>
    <xf numFmtId="0" fontId="48" fillId="3" borderId="0" xfId="0" applyFont="1" applyFill="1" applyAlignment="1">
      <alignment horizontal="right" vertical="top"/>
    </xf>
    <xf numFmtId="0" fontId="48" fillId="3" borderId="0" xfId="0" applyFont="1" applyFill="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right" vertical="top"/>
    </xf>
    <xf numFmtId="0" fontId="10" fillId="3" borderId="0" xfId="0" quotePrefix="1" applyFont="1" applyFill="1" applyBorder="1" applyAlignment="1">
      <alignment vertical="center"/>
    </xf>
    <xf numFmtId="0" fontId="25" fillId="3" borderId="0" xfId="0" applyFont="1" applyFill="1">
      <alignment vertical="center"/>
    </xf>
    <xf numFmtId="0" fontId="8" fillId="3" borderId="0" xfId="0" applyFont="1" applyFill="1" applyAlignment="1">
      <alignment horizontal="centerContinuous"/>
    </xf>
    <xf numFmtId="0" fontId="10" fillId="3" borderId="4" xfId="0" applyFont="1" applyFill="1" applyBorder="1" applyAlignment="1">
      <alignment horizontal="left" vertical="center" wrapText="1" indent="1"/>
    </xf>
    <xf numFmtId="0" fontId="10" fillId="3" borderId="0" xfId="0" applyFont="1" applyFill="1" applyAlignment="1">
      <alignment horizontal="left" vertical="center" indent="2"/>
    </xf>
    <xf numFmtId="38" fontId="10" fillId="15" borderId="2" xfId="6" applyFont="1" applyFill="1" applyBorder="1" applyAlignment="1">
      <alignment horizontal="right" vertical="center" indent="2"/>
    </xf>
    <xf numFmtId="38" fontId="10" fillId="15" borderId="1" xfId="6" applyFont="1" applyFill="1" applyBorder="1" applyAlignment="1">
      <alignment horizontal="right" vertical="center" indent="2"/>
    </xf>
    <xf numFmtId="0" fontId="8" fillId="3" borderId="0" xfId="0" applyFont="1" applyFill="1" applyAlignment="1">
      <alignment horizontal="justify" vertical="distributed" wrapText="1"/>
    </xf>
    <xf numFmtId="0" fontId="34" fillId="3" borderId="0" xfId="4" applyFont="1" applyFill="1" applyAlignment="1">
      <alignment vertical="center" wrapText="1"/>
    </xf>
    <xf numFmtId="177" fontId="32" fillId="3" borderId="0" xfId="4" applyNumberFormat="1" applyFont="1" applyFill="1" applyAlignment="1">
      <alignment horizontal="right" vertical="center" indent="2" shrinkToFit="1"/>
    </xf>
    <xf numFmtId="177" fontId="7" fillId="3" borderId="0" xfId="0" applyNumberFormat="1" applyFont="1" applyFill="1" applyAlignment="1">
      <alignment horizontal="left" vertical="center" shrinkToFit="1"/>
    </xf>
    <xf numFmtId="0" fontId="32" fillId="3" borderId="0" xfId="4" applyFont="1" applyFill="1" applyAlignment="1">
      <alignment horizontal="center" vertical="center"/>
    </xf>
    <xf numFmtId="0" fontId="34" fillId="3" borderId="5" xfId="4" applyFont="1" applyFill="1" applyBorder="1" applyAlignment="1">
      <alignment horizontal="center" vertical="center" shrinkToFit="1"/>
    </xf>
    <xf numFmtId="0" fontId="34" fillId="3" borderId="15" xfId="4" applyFont="1" applyFill="1" applyBorder="1" applyAlignment="1">
      <alignment horizontal="center" vertical="center" shrinkToFit="1"/>
    </xf>
    <xf numFmtId="0" fontId="34" fillId="3" borderId="14" xfId="4" applyFont="1" applyFill="1" applyBorder="1" applyAlignment="1">
      <alignment horizontal="center" vertical="center" shrinkToFit="1"/>
    </xf>
    <xf numFmtId="0" fontId="34" fillId="3" borderId="16" xfId="4" applyFont="1" applyFill="1" applyBorder="1" applyAlignment="1">
      <alignment horizontal="center" vertical="center" shrinkToFit="1"/>
    </xf>
    <xf numFmtId="6" fontId="34" fillId="3" borderId="2" xfId="1" applyFont="1" applyFill="1" applyBorder="1" applyAlignment="1">
      <alignment horizontal="center" vertical="center" shrinkToFit="1"/>
    </xf>
    <xf numFmtId="6" fontId="34" fillId="3" borderId="17" xfId="1" applyFont="1" applyFill="1" applyBorder="1" applyAlignment="1">
      <alignment horizontal="center" vertical="center" shrinkToFit="1"/>
    </xf>
    <xf numFmtId="6" fontId="34" fillId="3" borderId="14" xfId="1" applyFont="1" applyFill="1" applyBorder="1" applyAlignment="1">
      <alignment horizontal="center" vertical="center" shrinkToFit="1"/>
    </xf>
    <xf numFmtId="6" fontId="34" fillId="3" borderId="16" xfId="1" applyFont="1" applyFill="1" applyBorder="1" applyAlignment="1">
      <alignment horizontal="center" vertical="center" shrinkToFit="1"/>
    </xf>
    <xf numFmtId="0" fontId="34" fillId="4" borderId="2" xfId="4" applyFont="1" applyFill="1" applyBorder="1" applyAlignment="1">
      <alignment horizontal="center" vertical="center" shrinkToFit="1"/>
    </xf>
    <xf numFmtId="0" fontId="34" fillId="4" borderId="3" xfId="4" applyFont="1" applyFill="1" applyBorder="1" applyAlignment="1">
      <alignment horizontal="center" vertical="center" shrinkToFit="1"/>
    </xf>
    <xf numFmtId="0" fontId="34" fillId="4" borderId="4" xfId="4" applyFont="1" applyFill="1" applyBorder="1" applyAlignment="1">
      <alignment horizontal="center" vertical="center" shrinkToFit="1"/>
    </xf>
    <xf numFmtId="0" fontId="34" fillId="4" borderId="13" xfId="4" applyFont="1" applyFill="1" applyBorder="1" applyAlignment="1">
      <alignment horizontal="center" vertical="center" shrinkToFit="1"/>
    </xf>
    <xf numFmtId="0" fontId="8" fillId="3" borderId="0" xfId="0" applyFont="1" applyFill="1" applyAlignment="1">
      <alignment horizontal="distributed" vertical="center"/>
    </xf>
    <xf numFmtId="0" fontId="8" fillId="3" borderId="0" xfId="0" applyFont="1" applyFill="1" applyAlignment="1">
      <alignment horizontal="justify" vertical="justify" wrapText="1"/>
    </xf>
    <xf numFmtId="177" fontId="32" fillId="3" borderId="0" xfId="4" applyNumberFormat="1" applyFont="1" applyFill="1" applyAlignment="1">
      <alignment horizontal="right" vertical="center" shrinkToFit="1"/>
    </xf>
    <xf numFmtId="0" fontId="30" fillId="3" borderId="5" xfId="4" applyFont="1" applyFill="1" applyBorder="1" applyAlignment="1">
      <alignment horizontal="center" vertical="center"/>
    </xf>
    <xf numFmtId="0" fontId="30" fillId="3" borderId="15" xfId="4" applyFont="1" applyFill="1" applyBorder="1" applyAlignment="1">
      <alignment horizontal="center" vertical="center"/>
    </xf>
    <xf numFmtId="0" fontId="30" fillId="3" borderId="14" xfId="4" applyFont="1" applyFill="1" applyBorder="1" applyAlignment="1">
      <alignment horizontal="center" vertical="center"/>
    </xf>
    <xf numFmtId="0" fontId="30" fillId="3" borderId="16" xfId="4" applyFont="1" applyFill="1" applyBorder="1" applyAlignment="1">
      <alignment horizontal="center" vertical="center"/>
    </xf>
    <xf numFmtId="6" fontId="30" fillId="3" borderId="2" xfId="1" applyFont="1" applyFill="1" applyBorder="1" applyAlignment="1">
      <alignment horizontal="center" vertical="center"/>
    </xf>
    <xf numFmtId="6" fontId="30" fillId="3" borderId="17" xfId="1" applyFont="1" applyFill="1" applyBorder="1" applyAlignment="1">
      <alignment horizontal="center" vertical="center"/>
    </xf>
    <xf numFmtId="6" fontId="30" fillId="3" borderId="2" xfId="1" applyFont="1" applyFill="1" applyBorder="1" applyAlignment="1">
      <alignment horizontal="center" vertical="center" wrapText="1"/>
    </xf>
    <xf numFmtId="0" fontId="30" fillId="3" borderId="3" xfId="4" applyFont="1" applyFill="1" applyBorder="1" applyAlignment="1">
      <alignment horizontal="left" vertical="center" shrinkToFit="1"/>
    </xf>
    <xf numFmtId="0" fontId="30" fillId="3" borderId="4" xfId="4" applyFont="1" applyFill="1" applyBorder="1" applyAlignment="1">
      <alignment horizontal="left" vertical="center" shrinkToFit="1"/>
    </xf>
    <xf numFmtId="0" fontId="30" fillId="3" borderId="0" xfId="4" applyFont="1" applyFill="1" applyAlignment="1">
      <alignment vertical="top" wrapText="1"/>
    </xf>
    <xf numFmtId="6" fontId="30" fillId="3" borderId="14" xfId="1" applyFont="1" applyFill="1" applyBorder="1" applyAlignment="1">
      <alignment horizontal="center" vertical="center"/>
    </xf>
    <xf numFmtId="6" fontId="30" fillId="3" borderId="16" xfId="1" applyFont="1" applyFill="1" applyBorder="1" applyAlignment="1">
      <alignment horizontal="center" vertical="center"/>
    </xf>
    <xf numFmtId="6" fontId="30" fillId="3" borderId="14" xfId="1" applyFont="1" applyFill="1" applyBorder="1" applyAlignment="1">
      <alignment horizontal="center" vertical="center" wrapText="1"/>
    </xf>
    <xf numFmtId="6" fontId="30" fillId="3" borderId="16" xfId="1" applyFont="1" applyFill="1" applyBorder="1" applyAlignment="1">
      <alignment horizontal="center" vertical="center" wrapText="1"/>
    </xf>
    <xf numFmtId="0" fontId="18" fillId="3" borderId="4"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22" fillId="3" borderId="12" xfId="0" applyFont="1" applyFill="1" applyBorder="1" applyAlignment="1">
      <alignment horizontal="left" vertical="center" shrinkToFit="1"/>
    </xf>
    <xf numFmtId="0" fontId="18" fillId="3" borderId="17" xfId="0" applyFont="1" applyFill="1" applyBorder="1" applyAlignment="1">
      <alignment horizontal="center" vertical="center" shrinkToFit="1"/>
    </xf>
    <xf numFmtId="0" fontId="18" fillId="3" borderId="20" xfId="0" applyFont="1" applyFill="1" applyBorder="1" applyAlignment="1">
      <alignment horizontal="center" vertical="center" shrinkToFit="1"/>
    </xf>
    <xf numFmtId="0" fontId="18" fillId="3" borderId="21" xfId="0" applyFont="1" applyFill="1" applyBorder="1" applyAlignment="1">
      <alignment horizontal="center" vertical="center" shrinkToFit="1"/>
    </xf>
    <xf numFmtId="0" fontId="0" fillId="4" borderId="25" xfId="0" applyFill="1" applyBorder="1" applyAlignment="1">
      <alignment horizontal="center" vertical="center"/>
    </xf>
    <xf numFmtId="0" fontId="24" fillId="3" borderId="25" xfId="0" applyFont="1" applyFill="1" applyBorder="1" applyAlignment="1">
      <alignment horizontal="center" vertical="center"/>
    </xf>
    <xf numFmtId="0" fontId="0" fillId="4" borderId="26" xfId="0" applyFill="1" applyBorder="1" applyAlignment="1">
      <alignment horizontal="center" vertical="center"/>
    </xf>
    <xf numFmtId="0" fontId="0" fillId="3" borderId="33" xfId="0" applyFill="1" applyBorder="1" applyAlignment="1">
      <alignment horizontal="center" vertical="center"/>
    </xf>
    <xf numFmtId="0" fontId="0" fillId="3" borderId="38" xfId="0" applyFill="1" applyBorder="1" applyAlignment="1">
      <alignment horizontal="center" vertical="center"/>
    </xf>
    <xf numFmtId="0" fontId="24" fillId="3" borderId="27" xfId="0" applyFont="1" applyFill="1" applyBorder="1" applyAlignment="1">
      <alignment horizontal="center" vertical="center"/>
    </xf>
    <xf numFmtId="0" fontId="24" fillId="3" borderId="28"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31" xfId="0" applyFont="1" applyFill="1" applyBorder="1" applyAlignment="1">
      <alignment horizontal="center" vertical="center"/>
    </xf>
    <xf numFmtId="0" fontId="0" fillId="3" borderId="32" xfId="0" applyFill="1" applyBorder="1" applyAlignment="1">
      <alignment horizontal="center" vertical="center"/>
    </xf>
    <xf numFmtId="0" fontId="0" fillId="3" borderId="34" xfId="0" applyFill="1" applyBorder="1" applyAlignment="1">
      <alignment horizontal="center" vertical="center"/>
    </xf>
    <xf numFmtId="0" fontId="0" fillId="3" borderId="4" xfId="0" applyFill="1" applyBorder="1" applyAlignment="1">
      <alignment horizontal="center" vertical="center"/>
    </xf>
    <xf numFmtId="0" fontId="0" fillId="3" borderId="37" xfId="0" applyFill="1" applyBorder="1" applyAlignment="1">
      <alignment horizontal="center" vertical="center"/>
    </xf>
    <xf numFmtId="0" fontId="0" fillId="3" borderId="2" xfId="0" applyFill="1" applyBorder="1" applyAlignment="1">
      <alignment horizontal="center" vertical="center"/>
    </xf>
    <xf numFmtId="0" fontId="0" fillId="3" borderId="35" xfId="0" applyFill="1" applyBorder="1" applyAlignment="1">
      <alignment horizontal="center" vertical="center"/>
    </xf>
    <xf numFmtId="0" fontId="0" fillId="3" borderId="2" xfId="0" applyFill="1" applyBorder="1" applyAlignment="1">
      <alignment horizontal="center" vertical="center" wrapText="1"/>
    </xf>
    <xf numFmtId="3" fontId="0" fillId="4" borderId="44" xfId="0" applyNumberFormat="1" applyFill="1" applyBorder="1">
      <alignment vertical="center"/>
    </xf>
    <xf numFmtId="3" fontId="0" fillId="4" borderId="30" xfId="0" applyNumberFormat="1" applyFill="1" applyBorder="1">
      <alignment vertical="center"/>
    </xf>
    <xf numFmtId="0" fontId="0" fillId="3" borderId="41" xfId="0" applyFill="1" applyBorder="1" applyAlignment="1">
      <alignment horizontal="center" vertical="center"/>
    </xf>
    <xf numFmtId="0" fontId="0" fillId="3" borderId="6"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5" xfId="0" applyFill="1" applyBorder="1">
      <alignment vertical="center"/>
    </xf>
    <xf numFmtId="0" fontId="0" fillId="3" borderId="4" xfId="0" applyFill="1" applyBorder="1">
      <alignment vertical="center"/>
    </xf>
    <xf numFmtId="0" fontId="0" fillId="3" borderId="46" xfId="0" applyFill="1" applyBorder="1">
      <alignment vertical="center"/>
    </xf>
    <xf numFmtId="0" fontId="0" fillId="3" borderId="37" xfId="0" applyFill="1" applyBorder="1">
      <alignment vertical="center"/>
    </xf>
    <xf numFmtId="0" fontId="10" fillId="3" borderId="0" xfId="0" applyFont="1" applyFill="1" applyAlignment="1">
      <alignment horizontal="left" vertical="center" indent="1"/>
    </xf>
    <xf numFmtId="0" fontId="11" fillId="3" borderId="0" xfId="0" applyFont="1" applyFill="1" applyAlignment="1">
      <alignment horizontal="left" vertical="center" indent="1"/>
    </xf>
    <xf numFmtId="0" fontId="8" fillId="3" borderId="0" xfId="0" applyFont="1" applyFill="1" applyAlignment="1">
      <alignment horizontal="center" vertical="center"/>
    </xf>
    <xf numFmtId="0" fontId="10" fillId="3" borderId="2"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8" fillId="3" borderId="14" xfId="0" applyFont="1" applyFill="1" applyBorder="1" applyAlignment="1">
      <alignment horizontal="distributed" vertical="center" wrapText="1" indent="1"/>
    </xf>
    <xf numFmtId="0" fontId="8" fillId="3" borderId="18" xfId="0" applyFont="1" applyFill="1" applyBorder="1" applyAlignment="1">
      <alignment horizontal="distributed" vertical="center" wrapText="1" indent="1"/>
    </xf>
    <xf numFmtId="0" fontId="8" fillId="3" borderId="9" xfId="0" applyFont="1" applyFill="1" applyBorder="1" applyAlignment="1">
      <alignment vertical="center"/>
    </xf>
    <xf numFmtId="0" fontId="8" fillId="3" borderId="6" xfId="0" applyFont="1" applyFill="1" applyBorder="1" applyAlignment="1">
      <alignment vertical="center"/>
    </xf>
    <xf numFmtId="0" fontId="8" fillId="3" borderId="12" xfId="0" applyFont="1" applyFill="1" applyBorder="1" applyAlignment="1">
      <alignment vertical="center"/>
    </xf>
    <xf numFmtId="0" fontId="8" fillId="3" borderId="8" xfId="0" applyFont="1" applyFill="1" applyBorder="1" applyAlignment="1">
      <alignment vertical="center"/>
    </xf>
    <xf numFmtId="0" fontId="10" fillId="3" borderId="0" xfId="0" applyFont="1" applyFill="1" applyBorder="1" applyAlignment="1">
      <alignment vertical="center" wrapText="1"/>
    </xf>
    <xf numFmtId="0" fontId="10" fillId="3" borderId="0" xfId="0" applyFont="1" applyFill="1" applyBorder="1" applyAlignment="1">
      <alignment vertical="center"/>
    </xf>
    <xf numFmtId="0" fontId="8" fillId="3" borderId="2" xfId="0" applyFont="1" applyFill="1" applyBorder="1" applyAlignment="1">
      <alignment horizontal="distributed" vertical="center" wrapText="1" indent="2"/>
    </xf>
    <xf numFmtId="0" fontId="10" fillId="3" borderId="2" xfId="0" applyFont="1" applyFill="1" applyBorder="1" applyAlignment="1">
      <alignment horizontal="distributed" vertical="center" wrapText="1" indent="2"/>
    </xf>
    <xf numFmtId="0" fontId="8" fillId="3" borderId="0" xfId="0" applyFont="1" applyFill="1" applyAlignment="1">
      <alignment vertical="distributed" wrapText="1"/>
    </xf>
    <xf numFmtId="0" fontId="8" fillId="3" borderId="5" xfId="3" applyFont="1" applyFill="1" applyBorder="1" applyAlignment="1">
      <alignment horizontal="left" vertical="center" wrapText="1"/>
    </xf>
    <xf numFmtId="0" fontId="8" fillId="3" borderId="9" xfId="3" applyFont="1" applyFill="1" applyBorder="1" applyAlignment="1">
      <alignment horizontal="left" vertical="center" wrapText="1"/>
    </xf>
    <xf numFmtId="0" fontId="8" fillId="3" borderId="6" xfId="3" applyFont="1" applyFill="1" applyBorder="1" applyAlignment="1">
      <alignment horizontal="left" vertical="center" wrapText="1"/>
    </xf>
    <xf numFmtId="0" fontId="8" fillId="3" borderId="7" xfId="3" applyFont="1" applyFill="1" applyBorder="1" applyAlignment="1">
      <alignment horizontal="left" vertical="center" wrapText="1"/>
    </xf>
    <xf numFmtId="0" fontId="8" fillId="3" borderId="12" xfId="3" applyFont="1" applyFill="1" applyBorder="1" applyAlignment="1">
      <alignment horizontal="left" vertical="center" wrapText="1"/>
    </xf>
    <xf numFmtId="0" fontId="8" fillId="3" borderId="8" xfId="3" applyFont="1" applyFill="1" applyBorder="1" applyAlignment="1">
      <alignment horizontal="left" vertical="center" wrapText="1"/>
    </xf>
    <xf numFmtId="0" fontId="8" fillId="3" borderId="2" xfId="3" applyFont="1" applyFill="1" applyBorder="1" applyAlignment="1">
      <alignment horizontal="distributed" vertical="center" indent="1"/>
    </xf>
    <xf numFmtId="0" fontId="8" fillId="3" borderId="5" xfId="3" applyFont="1" applyFill="1" applyBorder="1" applyAlignment="1">
      <alignment horizontal="distributed" vertical="center" wrapText="1" indent="1"/>
    </xf>
    <xf numFmtId="0" fontId="8" fillId="3" borderId="9" xfId="3" applyFont="1" applyFill="1" applyBorder="1" applyAlignment="1">
      <alignment horizontal="distributed" vertical="center" wrapText="1" indent="1"/>
    </xf>
    <xf numFmtId="0" fontId="8" fillId="3" borderId="6" xfId="3" applyFont="1" applyFill="1" applyBorder="1" applyAlignment="1">
      <alignment horizontal="distributed" vertical="center" wrapText="1" indent="1"/>
    </xf>
    <xf numFmtId="0" fontId="8" fillId="3" borderId="7" xfId="3" applyFont="1" applyFill="1" applyBorder="1" applyAlignment="1">
      <alignment horizontal="distributed" vertical="center" wrapText="1" indent="1"/>
    </xf>
    <xf numFmtId="0" fontId="8" fillId="3" borderId="12" xfId="3" applyFont="1" applyFill="1" applyBorder="1" applyAlignment="1">
      <alignment horizontal="distributed" vertical="center" wrapText="1" indent="1"/>
    </xf>
    <xf numFmtId="0" fontId="8" fillId="3" borderId="8" xfId="3" applyFont="1" applyFill="1" applyBorder="1" applyAlignment="1">
      <alignment horizontal="distributed" vertical="center" wrapText="1" indent="1"/>
    </xf>
    <xf numFmtId="0" fontId="8" fillId="3" borderId="2" xfId="3" applyFont="1" applyFill="1" applyBorder="1" applyAlignment="1">
      <alignment horizontal="distributed" vertical="center" justifyLastLine="1"/>
    </xf>
    <xf numFmtId="0" fontId="8" fillId="3" borderId="3" xfId="3" applyFont="1" applyFill="1" applyBorder="1" applyAlignment="1">
      <alignment horizontal="distributed" vertical="center" justifyLastLine="1"/>
    </xf>
    <xf numFmtId="0" fontId="8" fillId="3" borderId="3" xfId="3" applyFont="1" applyFill="1" applyBorder="1" applyAlignment="1">
      <alignment horizontal="distributed" vertical="center" wrapText="1" indent="1"/>
    </xf>
    <xf numFmtId="0" fontId="8" fillId="3" borderId="13" xfId="3" applyFont="1" applyFill="1" applyBorder="1" applyAlignment="1">
      <alignment horizontal="distributed" vertical="center" wrapText="1" indent="1"/>
    </xf>
    <xf numFmtId="0" fontId="8" fillId="3" borderId="4" xfId="3" applyFont="1" applyFill="1" applyBorder="1" applyAlignment="1">
      <alignment horizontal="distributed" vertical="center" wrapText="1" indent="1"/>
    </xf>
    <xf numFmtId="0" fontId="8" fillId="3" borderId="5"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6"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12" xfId="3" applyFont="1" applyFill="1" applyBorder="1" applyAlignment="1">
      <alignment horizontal="center" vertical="center"/>
    </xf>
    <xf numFmtId="0" fontId="8" fillId="3" borderId="8" xfId="3" applyFont="1" applyFill="1" applyBorder="1" applyAlignment="1">
      <alignment horizontal="center" vertical="center"/>
    </xf>
  </cellXfs>
  <cellStyles count="7">
    <cellStyle name="パーセント" xfId="2" builtinId="5"/>
    <cellStyle name="桁区切り" xfId="6" builtinId="6"/>
    <cellStyle name="通貨" xfId="1" builtinId="7"/>
    <cellStyle name="標準" xfId="0" builtinId="0"/>
    <cellStyle name="標準 2" xfId="3" xr:uid="{C7EC350F-2154-4E88-ADDF-51076AC7B834}"/>
    <cellStyle name="標準_011貸与品借用（返納）書" xfId="5" xr:uid="{C476D71A-B6EC-4310-AEBA-7786EF8F0755}"/>
    <cellStyle name="標準_012支給品受領書" xfId="4" xr:uid="{344CD1A2-8F11-4405-8844-DADAA2F5DDA6}"/>
  </cellStyles>
  <dxfs count="0"/>
  <tableStyles count="0" defaultTableStyle="TableStyleMedium2" defaultPivotStyle="PivotStyleLight16"/>
  <colors>
    <mruColors>
      <color rgb="FFCCECFF"/>
      <color rgb="FF0000FF"/>
      <color rgb="FFCCCCFF"/>
      <color rgb="FFFFFFCC"/>
      <color rgb="FF008000"/>
      <color rgb="FFCCFFCC"/>
      <color rgb="FF99FF99"/>
      <color rgb="FFCCFF99"/>
      <color rgb="FF009900"/>
      <color rgb="FFE8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342902</xdr:colOff>
      <xdr:row>0</xdr:row>
      <xdr:rowOff>11204</xdr:rowOff>
    </xdr:from>
    <xdr:ext cx="5966011" cy="500745"/>
    <xdr:sp macro="" textlink="">
      <xdr:nvSpPr>
        <xdr:cNvPr id="2" name="テキスト ボックス 1">
          <a:extLst>
            <a:ext uri="{FF2B5EF4-FFF2-40B4-BE49-F238E27FC236}">
              <a16:creationId xmlns:a16="http://schemas.microsoft.com/office/drawing/2014/main" id="{9C5B5872-A933-419A-A036-B211AF7A3982}"/>
            </a:ext>
          </a:extLst>
        </xdr:cNvPr>
        <xdr:cNvSpPr txBox="1"/>
      </xdr:nvSpPr>
      <xdr:spPr>
        <a:xfrm>
          <a:off x="342902" y="11204"/>
          <a:ext cx="5966011" cy="500745"/>
        </a:xfrm>
        <a:prstGeom prst="rect">
          <a:avLst/>
        </a:prstGeom>
        <a:noFill/>
        <a:ln w="2857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hangingPunct="0"/>
          <a:r>
            <a:rPr lang="ja-JP" altLang="ja-JP" sz="1100" b="1">
              <a:effectLst/>
              <a:latin typeface="+mn-lt"/>
              <a:ea typeface="+mn-ea"/>
              <a:cs typeface="+mn-cs"/>
            </a:rPr>
            <a:t>※　請求の際には、変更請求概算額およびその概算額計算書を作成し、提出すること。</a:t>
          </a:r>
        </a:p>
        <a:p>
          <a:pPr algn="l"/>
          <a:r>
            <a:rPr lang="ja-JP" altLang="ja-JP" sz="1100" b="1">
              <a:effectLst/>
              <a:latin typeface="+mn-lt"/>
              <a:ea typeface="+mn-ea"/>
              <a:cs typeface="+mn-cs"/>
            </a:rPr>
            <a:t>なお、今回の請求はあくまで概算額であり、精査の結果、請求額が変更となっても問題ない。</a:t>
          </a:r>
          <a:endParaRPr lang="ja-JP" altLang="en-US" sz="1200" b="1" i="0" u="none" strike="noStrike" baseline="0">
            <a:solidFill>
              <a:srgbClr val="000000"/>
            </a:solidFill>
            <a:latin typeface="ＭＳ Ｐゴシック"/>
            <a:ea typeface="ＭＳ Ｐゴシック"/>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77000</xdr:colOff>
      <xdr:row>33</xdr:row>
      <xdr:rowOff>88044</xdr:rowOff>
    </xdr:from>
    <xdr:ext cx="6200775" cy="500745"/>
    <xdr:sp macro="" textlink="">
      <xdr:nvSpPr>
        <xdr:cNvPr id="3" name="テキスト ボックス 2">
          <a:extLst>
            <a:ext uri="{FF2B5EF4-FFF2-40B4-BE49-F238E27FC236}">
              <a16:creationId xmlns:a16="http://schemas.microsoft.com/office/drawing/2014/main" id="{5C8C27B5-8BDC-42D9-A8BB-9982D090F87C}"/>
            </a:ext>
          </a:extLst>
        </xdr:cNvPr>
        <xdr:cNvSpPr txBox="1"/>
      </xdr:nvSpPr>
      <xdr:spPr>
        <a:xfrm>
          <a:off x="471607" y="9095973"/>
          <a:ext cx="6200775" cy="500745"/>
        </a:xfrm>
        <a:prstGeom prst="rect">
          <a:avLst/>
        </a:prstGeom>
        <a:noFill/>
        <a:ln w="2857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marL="0" indent="0" algn="l" rtl="0">
            <a:defRPr sz="1000"/>
          </a:pPr>
          <a:r>
            <a:rPr lang="ja-JP" altLang="en-US" sz="1200" b="1" i="0" u="none" strike="noStrike" baseline="0">
              <a:solidFill>
                <a:srgbClr val="000000"/>
              </a:solidFill>
              <a:latin typeface="ＭＳ Ｐゴシック"/>
              <a:ea typeface="ＭＳ Ｐゴシック"/>
              <a:cs typeface="+mn-cs"/>
            </a:rPr>
            <a:t>備考  １　用紙の大きさは、日本工業規格Ａ列４番タテ</a:t>
          </a:r>
          <a:endParaRPr lang="en-US" altLang="ja-JP" sz="1200" b="1" i="0" u="none" strike="noStrike" baseline="0">
            <a:solidFill>
              <a:srgbClr val="000000"/>
            </a:solidFill>
            <a:latin typeface="ＭＳ Ｐゴシック"/>
            <a:ea typeface="ＭＳ Ｐゴシック"/>
            <a:cs typeface="+mn-cs"/>
          </a:endParaRPr>
        </a:p>
        <a:p>
          <a:pPr marL="0" indent="0" algn="l" rtl="0">
            <a:defRPr sz="1000"/>
          </a:pPr>
          <a:r>
            <a:rPr lang="ja-JP" altLang="en-US" sz="1200" b="1" i="0" u="none" strike="noStrike" baseline="0">
              <a:solidFill>
                <a:srgbClr val="000000"/>
              </a:solidFill>
              <a:latin typeface="ＭＳ Ｐゴシック"/>
              <a:ea typeface="ＭＳ Ｐゴシック"/>
              <a:cs typeface="+mn-cs"/>
            </a:rPr>
            <a:t>　　　　２　回数は契約書第</a:t>
          </a:r>
          <a:r>
            <a:rPr lang="en-US" altLang="ja-JP" sz="1200" b="1" i="0" u="none" strike="noStrike" baseline="0">
              <a:solidFill>
                <a:srgbClr val="000000"/>
              </a:solidFill>
              <a:latin typeface="ＭＳ Ｐゴシック"/>
              <a:ea typeface="ＭＳ Ｐゴシック"/>
              <a:cs typeface="+mn-cs"/>
            </a:rPr>
            <a:t>37</a:t>
          </a:r>
          <a:r>
            <a:rPr lang="ja-JP" altLang="en-US" sz="1200" b="1" i="0" u="none" strike="noStrike" baseline="0">
              <a:solidFill>
                <a:srgbClr val="000000"/>
              </a:solidFill>
              <a:latin typeface="ＭＳ Ｐゴシック"/>
              <a:ea typeface="ＭＳ Ｐゴシック"/>
              <a:cs typeface="+mn-cs"/>
            </a:rPr>
            <a:t>条の回数のうち今回が何回目であるかを記入すること。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549086</xdr:colOff>
      <xdr:row>21</xdr:row>
      <xdr:rowOff>156320</xdr:rowOff>
    </xdr:from>
    <xdr:ext cx="1415772" cy="778996"/>
    <xdr:sp macro="" textlink="">
      <xdr:nvSpPr>
        <xdr:cNvPr id="2" name="テキスト ボックス 1">
          <a:extLst>
            <a:ext uri="{FF2B5EF4-FFF2-40B4-BE49-F238E27FC236}">
              <a16:creationId xmlns:a16="http://schemas.microsoft.com/office/drawing/2014/main" id="{E2C06B00-98AA-4995-B104-87A9F35297F2}"/>
            </a:ext>
          </a:extLst>
        </xdr:cNvPr>
        <xdr:cNvSpPr txBox="1"/>
      </xdr:nvSpPr>
      <xdr:spPr>
        <a:xfrm>
          <a:off x="6566645" y="4324908"/>
          <a:ext cx="1415772" cy="778996"/>
        </a:xfrm>
        <a:prstGeom prst="rect">
          <a:avLst/>
        </a:prstGeom>
        <a:noFill/>
        <a:ln w="571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t>記載例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11206</xdr:rowOff>
    </xdr:from>
    <xdr:to>
      <xdr:col>31</xdr:col>
      <xdr:colOff>147357</xdr:colOff>
      <xdr:row>0</xdr:row>
      <xdr:rowOff>357307</xdr:rowOff>
    </xdr:to>
    <xdr:sp macro="" textlink="">
      <xdr:nvSpPr>
        <xdr:cNvPr id="2" name="Text Box 1">
          <a:extLst>
            <a:ext uri="{FF2B5EF4-FFF2-40B4-BE49-F238E27FC236}">
              <a16:creationId xmlns:a16="http://schemas.microsoft.com/office/drawing/2014/main" id="{6FB308FB-E911-47A5-BE57-A43742127C49}"/>
            </a:ext>
          </a:extLst>
        </xdr:cNvPr>
        <xdr:cNvSpPr txBox="1">
          <a:spLocks noChangeArrowheads="1"/>
        </xdr:cNvSpPr>
      </xdr:nvSpPr>
      <xdr:spPr bwMode="auto">
        <a:xfrm>
          <a:off x="0" y="11206"/>
          <a:ext cx="7207063" cy="346101"/>
        </a:xfrm>
        <a:prstGeom prst="rect">
          <a:avLst/>
        </a:prstGeom>
        <a:noFill/>
        <a:ln w="2857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hangingPunct="0"/>
          <a:r>
            <a:rPr lang="ja-JP" altLang="ja-JP" sz="1100" b="1">
              <a:effectLst/>
              <a:latin typeface="+mn-lt"/>
              <a:ea typeface="+mn-ea"/>
              <a:cs typeface="+mn-cs"/>
            </a:rPr>
            <a:t>※受注者からの請求日から７日以降に工期の延期を想定している場合は、「工期末の４５日前」と記載する。</a:t>
          </a:r>
        </a:p>
        <a:p>
          <a:pPr algn="l" rtl="0">
            <a:defRPr sz="1000"/>
          </a:pPr>
          <a:r>
            <a:rPr lang="ja-JP" altLang="en-US" sz="1300" b="1" i="0" u="none" strike="noStrike" baseline="0">
              <a:solidFill>
                <a:srgbClr val="000000"/>
              </a:solidFill>
              <a:latin typeface="ＭＳ Ｐゴシック"/>
              <a:ea typeface="ＭＳ Ｐゴシック"/>
            </a:rPr>
            <a:t> </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559129</xdr:colOff>
      <xdr:row>21</xdr:row>
      <xdr:rowOff>282040</xdr:rowOff>
    </xdr:from>
    <xdr:ext cx="1415772" cy="778996"/>
    <xdr:sp macro="" textlink="">
      <xdr:nvSpPr>
        <xdr:cNvPr id="2" name="テキスト ボックス 1">
          <a:extLst>
            <a:ext uri="{FF2B5EF4-FFF2-40B4-BE49-F238E27FC236}">
              <a16:creationId xmlns:a16="http://schemas.microsoft.com/office/drawing/2014/main" id="{CB73FCE7-F8CB-4E10-9DA5-62385118FF28}"/>
            </a:ext>
          </a:extLst>
        </xdr:cNvPr>
        <xdr:cNvSpPr txBox="1"/>
      </xdr:nvSpPr>
      <xdr:spPr>
        <a:xfrm>
          <a:off x="6600700" y="6595754"/>
          <a:ext cx="1415772" cy="778996"/>
        </a:xfrm>
        <a:prstGeom prst="rect">
          <a:avLst/>
        </a:prstGeom>
        <a:noFill/>
        <a:ln w="571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t>記載例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14</xdr:col>
      <xdr:colOff>0</xdr:colOff>
      <xdr:row>19</xdr:row>
      <xdr:rowOff>0</xdr:rowOff>
    </xdr:from>
    <xdr:to>
      <xdr:col>14</xdr:col>
      <xdr:colOff>0</xdr:colOff>
      <xdr:row>25</xdr:row>
      <xdr:rowOff>0</xdr:rowOff>
    </xdr:to>
    <xdr:sp macro="" textlink="">
      <xdr:nvSpPr>
        <xdr:cNvPr id="2" name="AutoShape 1">
          <a:extLst>
            <a:ext uri="{FF2B5EF4-FFF2-40B4-BE49-F238E27FC236}">
              <a16:creationId xmlns:a16="http://schemas.microsoft.com/office/drawing/2014/main" id="{5AEF665C-2243-4301-A26C-6D0721B3721D}"/>
            </a:ext>
          </a:extLst>
        </xdr:cNvPr>
        <xdr:cNvSpPr>
          <a:spLocks/>
        </xdr:cNvSpPr>
      </xdr:nvSpPr>
      <xdr:spPr bwMode="auto">
        <a:xfrm>
          <a:off x="14144625" y="7753350"/>
          <a:ext cx="0" cy="22860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27</xdr:row>
      <xdr:rowOff>9525</xdr:rowOff>
    </xdr:from>
    <xdr:to>
      <xdr:col>14</xdr:col>
      <xdr:colOff>0</xdr:colOff>
      <xdr:row>29</xdr:row>
      <xdr:rowOff>238125</xdr:rowOff>
    </xdr:to>
    <xdr:sp macro="" textlink="">
      <xdr:nvSpPr>
        <xdr:cNvPr id="3" name="AutoShape 2">
          <a:extLst>
            <a:ext uri="{FF2B5EF4-FFF2-40B4-BE49-F238E27FC236}">
              <a16:creationId xmlns:a16="http://schemas.microsoft.com/office/drawing/2014/main" id="{282DB91D-3CBA-47F4-870F-0F4C65C8B56E}"/>
            </a:ext>
          </a:extLst>
        </xdr:cNvPr>
        <xdr:cNvSpPr>
          <a:spLocks/>
        </xdr:cNvSpPr>
      </xdr:nvSpPr>
      <xdr:spPr bwMode="auto">
        <a:xfrm>
          <a:off x="14144625" y="10810875"/>
          <a:ext cx="0" cy="9906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7</xdr:col>
      <xdr:colOff>36020</xdr:colOff>
      <xdr:row>23</xdr:row>
      <xdr:rowOff>116058</xdr:rowOff>
    </xdr:from>
    <xdr:ext cx="1415772" cy="778996"/>
    <xdr:sp macro="" textlink="">
      <xdr:nvSpPr>
        <xdr:cNvPr id="4" name="テキスト ボックス 3">
          <a:extLst>
            <a:ext uri="{FF2B5EF4-FFF2-40B4-BE49-F238E27FC236}">
              <a16:creationId xmlns:a16="http://schemas.microsoft.com/office/drawing/2014/main" id="{48A87EF4-CFB7-4CAF-9B7C-BE1AA16F4757}"/>
            </a:ext>
          </a:extLst>
        </xdr:cNvPr>
        <xdr:cNvSpPr txBox="1"/>
      </xdr:nvSpPr>
      <xdr:spPr>
        <a:xfrm>
          <a:off x="6456991" y="5337999"/>
          <a:ext cx="1415772" cy="778996"/>
        </a:xfrm>
        <a:prstGeom prst="rect">
          <a:avLst/>
        </a:prstGeom>
        <a:noFill/>
        <a:ln w="571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t>記載例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291353</xdr:colOff>
      <xdr:row>5</xdr:row>
      <xdr:rowOff>224117</xdr:rowOff>
    </xdr:from>
    <xdr:ext cx="1415772" cy="778996"/>
    <xdr:sp macro="" textlink="">
      <xdr:nvSpPr>
        <xdr:cNvPr id="2" name="テキスト ボックス 1">
          <a:extLst>
            <a:ext uri="{FF2B5EF4-FFF2-40B4-BE49-F238E27FC236}">
              <a16:creationId xmlns:a16="http://schemas.microsoft.com/office/drawing/2014/main" id="{8A9A1236-B715-444F-9FFA-373F49E10376}"/>
            </a:ext>
          </a:extLst>
        </xdr:cNvPr>
        <xdr:cNvSpPr txBox="1"/>
      </xdr:nvSpPr>
      <xdr:spPr>
        <a:xfrm>
          <a:off x="6443382" y="2129117"/>
          <a:ext cx="1415772" cy="778996"/>
        </a:xfrm>
        <a:prstGeom prst="rect">
          <a:avLst/>
        </a:prstGeom>
        <a:noFill/>
        <a:ln w="571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t>記載例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285750</xdr:colOff>
      <xdr:row>8</xdr:row>
      <xdr:rowOff>104775</xdr:rowOff>
    </xdr:from>
    <xdr:ext cx="1415772" cy="778996"/>
    <xdr:sp macro="" textlink="">
      <xdr:nvSpPr>
        <xdr:cNvPr id="2" name="テキスト ボックス 1">
          <a:extLst>
            <a:ext uri="{FF2B5EF4-FFF2-40B4-BE49-F238E27FC236}">
              <a16:creationId xmlns:a16="http://schemas.microsoft.com/office/drawing/2014/main" id="{2C8BE2AE-79C3-4C43-9FE8-F30943E42448}"/>
            </a:ext>
          </a:extLst>
        </xdr:cNvPr>
        <xdr:cNvSpPr txBox="1"/>
      </xdr:nvSpPr>
      <xdr:spPr>
        <a:xfrm>
          <a:off x="6448425" y="3152775"/>
          <a:ext cx="1415772" cy="778996"/>
        </a:xfrm>
        <a:prstGeom prst="rect">
          <a:avLst/>
        </a:prstGeom>
        <a:noFill/>
        <a:ln w="571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t>記載例</a:t>
          </a:r>
        </a:p>
      </xdr:txBody>
    </xdr:sp>
    <xdr:clientData/>
  </xdr:oneCellAnchor>
  <xdr:oneCellAnchor>
    <xdr:from>
      <xdr:col>8</xdr:col>
      <xdr:colOff>285750</xdr:colOff>
      <xdr:row>19</xdr:row>
      <xdr:rowOff>200025</xdr:rowOff>
    </xdr:from>
    <xdr:ext cx="1415772" cy="778996"/>
    <xdr:sp macro="" textlink="">
      <xdr:nvSpPr>
        <xdr:cNvPr id="3" name="テキスト ボックス 2">
          <a:extLst>
            <a:ext uri="{FF2B5EF4-FFF2-40B4-BE49-F238E27FC236}">
              <a16:creationId xmlns:a16="http://schemas.microsoft.com/office/drawing/2014/main" id="{E58C8EF7-B75D-4BFE-8A05-59AAEA83FF24}"/>
            </a:ext>
          </a:extLst>
        </xdr:cNvPr>
        <xdr:cNvSpPr txBox="1"/>
      </xdr:nvSpPr>
      <xdr:spPr>
        <a:xfrm>
          <a:off x="6448425" y="7439025"/>
          <a:ext cx="1415772" cy="778996"/>
        </a:xfrm>
        <a:prstGeom prst="rect">
          <a:avLst/>
        </a:prstGeom>
        <a:noFill/>
        <a:ln w="571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t>記載例</a:t>
          </a:r>
        </a:p>
      </xdr:txBody>
    </xdr:sp>
    <xdr:clientData/>
  </xdr:oneCellAnchor>
  <xdr:oneCellAnchor>
    <xdr:from>
      <xdr:col>8</xdr:col>
      <xdr:colOff>285750</xdr:colOff>
      <xdr:row>29</xdr:row>
      <xdr:rowOff>114300</xdr:rowOff>
    </xdr:from>
    <xdr:ext cx="1415772" cy="778996"/>
    <xdr:sp macro="" textlink="">
      <xdr:nvSpPr>
        <xdr:cNvPr id="4" name="テキスト ボックス 3">
          <a:extLst>
            <a:ext uri="{FF2B5EF4-FFF2-40B4-BE49-F238E27FC236}">
              <a16:creationId xmlns:a16="http://schemas.microsoft.com/office/drawing/2014/main" id="{84DDD7B4-0C2D-4E48-9E8F-D2E5D6558789}"/>
            </a:ext>
          </a:extLst>
        </xdr:cNvPr>
        <xdr:cNvSpPr txBox="1"/>
      </xdr:nvSpPr>
      <xdr:spPr>
        <a:xfrm>
          <a:off x="6448425" y="11163300"/>
          <a:ext cx="1415772" cy="778996"/>
        </a:xfrm>
        <a:prstGeom prst="rect">
          <a:avLst/>
        </a:prstGeom>
        <a:noFill/>
        <a:ln w="571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t>記載例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193300</xdr:colOff>
      <xdr:row>0</xdr:row>
      <xdr:rowOff>0</xdr:rowOff>
    </xdr:from>
    <xdr:to>
      <xdr:col>24</xdr:col>
      <xdr:colOff>129597</xdr:colOff>
      <xdr:row>1</xdr:row>
      <xdr:rowOff>207064</xdr:rowOff>
    </xdr:to>
    <xdr:sp macro="" textlink="">
      <xdr:nvSpPr>
        <xdr:cNvPr id="2049" name="Text Box 1">
          <a:extLst>
            <a:ext uri="{FF2B5EF4-FFF2-40B4-BE49-F238E27FC236}">
              <a16:creationId xmlns:a16="http://schemas.microsoft.com/office/drawing/2014/main" id="{6E74F9B6-A538-4601-ABA4-FF55BF8ED4DF}"/>
            </a:ext>
          </a:extLst>
        </xdr:cNvPr>
        <xdr:cNvSpPr txBox="1">
          <a:spLocks noChangeArrowheads="1"/>
        </xdr:cNvSpPr>
      </xdr:nvSpPr>
      <xdr:spPr bwMode="auto">
        <a:xfrm>
          <a:off x="193300" y="0"/>
          <a:ext cx="5220601" cy="447260"/>
        </a:xfrm>
        <a:prstGeom prst="rect">
          <a:avLst/>
        </a:prstGeom>
        <a:noFill/>
        <a:ln w="2857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ＭＳ Ｐゴシック"/>
              <a:ea typeface="ＭＳ Ｐゴシック"/>
            </a:rPr>
            <a:t>※本様式は、発注者から協議開始日に受注者に対象の品目、規格、数量等について通知する場合に必要に応じて使用。</a:t>
          </a:r>
          <a:endParaRPr lang="ja-JP" altLang="en-US" sz="1300" b="0" i="0" u="none" strike="noStrike" baseline="0">
            <a:solidFill>
              <a:srgbClr val="000000"/>
            </a:solidFill>
            <a:latin typeface="ＭＳ Ｐゴシック"/>
            <a:ea typeface="ＭＳ Ｐゴシック"/>
          </a:endParaRPr>
        </a:p>
        <a:p>
          <a:pPr algn="l" rtl="0">
            <a:defRPr sz="1000"/>
          </a:pPr>
          <a:r>
            <a:rPr lang="ja-JP" altLang="en-US" sz="1300" b="0" i="0" u="none" strike="noStrike" baseline="0">
              <a:solidFill>
                <a:srgbClr val="000000"/>
              </a:solidFill>
              <a:latin typeface="ＭＳ Ｐゴシック"/>
              <a:ea typeface="ＭＳ Ｐゴシック"/>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174624</xdr:colOff>
      <xdr:row>30</xdr:row>
      <xdr:rowOff>133351</xdr:rowOff>
    </xdr:from>
    <xdr:to>
      <xdr:col>49</xdr:col>
      <xdr:colOff>241299</xdr:colOff>
      <xdr:row>33</xdr:row>
      <xdr:rowOff>47626</xdr:rowOff>
    </xdr:to>
    <xdr:sp macro="" textlink="">
      <xdr:nvSpPr>
        <xdr:cNvPr id="13313" name="Text Box 1">
          <a:extLst>
            <a:ext uri="{FF2B5EF4-FFF2-40B4-BE49-F238E27FC236}">
              <a16:creationId xmlns:a16="http://schemas.microsoft.com/office/drawing/2014/main" id="{D2B955BD-4C90-4351-9FE7-46A8FE17CF54}"/>
            </a:ext>
          </a:extLst>
        </xdr:cNvPr>
        <xdr:cNvSpPr txBox="1">
          <a:spLocks noChangeArrowheads="1"/>
        </xdr:cNvSpPr>
      </xdr:nvSpPr>
      <xdr:spPr bwMode="auto">
        <a:xfrm>
          <a:off x="6603999" y="6102351"/>
          <a:ext cx="5305425" cy="565150"/>
        </a:xfrm>
        <a:prstGeom prst="rect">
          <a:avLst/>
        </a:prstGeom>
        <a:noFill/>
        <a:ln w="6350" algn="ctr">
          <a:solidFill>
            <a:srgbClr val="000000"/>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200" b="0" i="0" u="none" strike="noStrike" baseline="0">
              <a:solidFill>
                <a:srgbClr val="FF0000"/>
              </a:solidFill>
              <a:latin typeface="ＭＳ ゴシック" panose="020B0609070205080204" pitchFamily="49" charset="-128"/>
              <a:ea typeface="ＭＳ ゴシック" panose="020B0609070205080204" pitchFamily="49" charset="-128"/>
            </a:rPr>
            <a:t>スライド額が請負代金額の１％を超えない場合に限り本様式を使用する。</a:t>
          </a:r>
          <a:endParaRPr lang="ja-JP" altLang="en-US" sz="1200" b="0" i="0" u="none" strike="noStrike" baseline="0">
            <a:solidFill>
              <a:srgbClr val="FF0000"/>
            </a:solidFill>
            <a:latin typeface="ＭＳ ゴシック" panose="020B0609070205080204" pitchFamily="49" charset="-128"/>
            <a:ea typeface="ＭＳ ゴシック" panose="020B0609070205080204" pitchFamily="49"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C122-B2FB-4911-B76C-FA76D132F787}">
  <sheetPr>
    <tabColor rgb="FFFF0000"/>
  </sheetPr>
  <dimension ref="A1:I45"/>
  <sheetViews>
    <sheetView tabSelected="1" zoomScale="70" zoomScaleNormal="70" workbookViewId="0">
      <pane xSplit="5" ySplit="2" topLeftCell="F3" activePane="bottomRight" state="frozen"/>
      <selection pane="topRight" activeCell="F1" sqref="F1"/>
      <selection pane="bottomLeft" activeCell="A3" sqref="A3"/>
      <selection pane="bottomRight" activeCell="E3" sqref="E3"/>
    </sheetView>
  </sheetViews>
  <sheetFormatPr defaultRowHeight="31.5" customHeight="1"/>
  <cols>
    <col min="1" max="1" width="7.125" style="249" customWidth="1"/>
    <col min="2" max="2" width="7.125" style="250" customWidth="1"/>
    <col min="3" max="3" width="16.75" style="88" customWidth="1"/>
    <col min="4" max="4" width="24.125" style="61" customWidth="1"/>
    <col min="5" max="6" width="50.125" style="61" customWidth="1"/>
    <col min="7" max="7" width="89.625" style="227" customWidth="1"/>
    <col min="8" max="8" width="49.375" style="61" customWidth="1"/>
    <col min="9" max="16384" width="9" style="62"/>
  </cols>
  <sheetData>
    <row r="1" spans="1:9" ht="14.25">
      <c r="A1" s="225"/>
      <c r="B1" s="225"/>
      <c r="C1" s="225"/>
      <c r="D1" s="225"/>
      <c r="E1" s="228" t="s">
        <v>297</v>
      </c>
      <c r="F1" s="225"/>
      <c r="G1" s="226"/>
      <c r="H1" s="225"/>
      <c r="I1" s="161" t="s">
        <v>289</v>
      </c>
    </row>
    <row r="2" spans="1:9" ht="31.5" customHeight="1">
      <c r="A2" s="213" t="s">
        <v>20</v>
      </c>
      <c r="B2" s="214" t="s">
        <v>226</v>
      </c>
      <c r="C2" s="251" t="s">
        <v>285</v>
      </c>
      <c r="D2" s="252" t="s">
        <v>286</v>
      </c>
      <c r="E2" s="229" t="s">
        <v>287</v>
      </c>
      <c r="F2" s="280" t="s">
        <v>145</v>
      </c>
      <c r="G2" s="297" t="s">
        <v>288</v>
      </c>
      <c r="H2" s="230" t="s">
        <v>337</v>
      </c>
      <c r="I2" s="161" t="s">
        <v>289</v>
      </c>
    </row>
    <row r="3" spans="1:9" ht="31.5" customHeight="1">
      <c r="A3" s="239" t="s">
        <v>221</v>
      </c>
      <c r="B3" s="240"/>
      <c r="C3" s="215" t="s">
        <v>243</v>
      </c>
      <c r="D3" s="216" t="s">
        <v>25</v>
      </c>
      <c r="E3" s="311" t="s">
        <v>310</v>
      </c>
      <c r="F3" s="281" t="s">
        <v>310</v>
      </c>
      <c r="G3" s="298"/>
      <c r="H3" s="231" t="str">
        <f>IF(E3="","",E3)</f>
        <v>○○○○○○○○○○工事</v>
      </c>
      <c r="I3" s="161" t="s">
        <v>289</v>
      </c>
    </row>
    <row r="4" spans="1:9" ht="31.5" customHeight="1">
      <c r="A4" s="241"/>
      <c r="B4" s="242"/>
      <c r="C4" s="215"/>
      <c r="D4" s="216" t="s">
        <v>268</v>
      </c>
      <c r="E4" s="311" t="s">
        <v>269</v>
      </c>
      <c r="F4" s="281" t="s">
        <v>269</v>
      </c>
      <c r="G4" s="298" t="s">
        <v>308</v>
      </c>
      <c r="H4" s="231" t="str">
        <f>IF(E4="","","光市"&amp;E4)</f>
        <v>光市○○三丁目地内</v>
      </c>
      <c r="I4" s="161" t="s">
        <v>289</v>
      </c>
    </row>
    <row r="5" spans="1:9" ht="31.5" customHeight="1">
      <c r="A5" s="241"/>
      <c r="B5" s="242"/>
      <c r="C5" s="215"/>
      <c r="D5" s="216" t="s">
        <v>27</v>
      </c>
      <c r="E5" s="312" t="s">
        <v>373</v>
      </c>
      <c r="F5" s="282">
        <v>11000000</v>
      </c>
      <c r="G5" s="298" t="s">
        <v>374</v>
      </c>
      <c r="H5" s="232" t="str">
        <f>IF(E5="","　　　　　　　　　円",DBCS(TEXT(E5,"#,###円")))</f>
        <v>△△△，△△△，△△△円</v>
      </c>
      <c r="I5" s="161" t="s">
        <v>289</v>
      </c>
    </row>
    <row r="6" spans="1:9" ht="31.5" customHeight="1">
      <c r="A6" s="241"/>
      <c r="B6" s="242"/>
      <c r="C6" s="215"/>
      <c r="D6" s="216" t="s">
        <v>216</v>
      </c>
      <c r="E6" s="313" t="s">
        <v>320</v>
      </c>
      <c r="F6" s="283">
        <v>44805</v>
      </c>
      <c r="G6" s="298" t="s">
        <v>309</v>
      </c>
      <c r="H6" s="233" t="str">
        <f>IF(E6="","令和　　年　　月　　日",DBCS(TEXT(E6,"GGGE年M月D日")))</f>
        <v>元号○年○月○日</v>
      </c>
      <c r="I6" s="161" t="s">
        <v>289</v>
      </c>
    </row>
    <row r="7" spans="1:9" ht="31.5" customHeight="1">
      <c r="A7" s="241"/>
      <c r="B7" s="242"/>
      <c r="C7" s="215"/>
      <c r="D7" s="216" t="s">
        <v>217</v>
      </c>
      <c r="E7" s="313" t="s">
        <v>320</v>
      </c>
      <c r="F7" s="283">
        <v>44806</v>
      </c>
      <c r="G7" s="298"/>
      <c r="H7" s="233" t="str">
        <f>IF(E7="","令和　　年　　月　　日",DBCS(TEXT(E7,"GGGE年M月D日")))</f>
        <v>元号○年○月○日</v>
      </c>
      <c r="I7" s="161" t="s">
        <v>289</v>
      </c>
    </row>
    <row r="8" spans="1:9" ht="31.5" customHeight="1">
      <c r="A8" s="241"/>
      <c r="B8" s="242"/>
      <c r="C8" s="217"/>
      <c r="D8" s="218" t="s">
        <v>218</v>
      </c>
      <c r="E8" s="314" t="s">
        <v>320</v>
      </c>
      <c r="F8" s="284">
        <v>45288</v>
      </c>
      <c r="G8" s="299"/>
      <c r="H8" s="234" t="str">
        <f>IF(E8="","令和　　年　　月　　日",DBCS(TEXT(E8,"GGGE年M月D日")))</f>
        <v>元号○年○月○日</v>
      </c>
      <c r="I8" s="161" t="s">
        <v>289</v>
      </c>
    </row>
    <row r="9" spans="1:9" ht="31.5" customHeight="1">
      <c r="A9" s="241"/>
      <c r="B9" s="242"/>
      <c r="C9" s="365" t="s">
        <v>226</v>
      </c>
      <c r="D9" s="366" t="s">
        <v>213</v>
      </c>
      <c r="E9" s="367" t="s">
        <v>335</v>
      </c>
      <c r="F9" s="368" t="s">
        <v>336</v>
      </c>
      <c r="G9" s="369"/>
      <c r="H9" s="370" t="str">
        <f>IF(入力!E9="","住所",入力!E9)</f>
        <v>光市長　○　○　　　○</v>
      </c>
      <c r="I9" s="161" t="s">
        <v>289</v>
      </c>
    </row>
    <row r="10" spans="1:9" ht="31.5" customHeight="1">
      <c r="A10" s="241"/>
      <c r="B10" s="242"/>
      <c r="C10" s="215" t="s">
        <v>20</v>
      </c>
      <c r="D10" s="220" t="s">
        <v>213</v>
      </c>
      <c r="E10" s="362" t="s">
        <v>311</v>
      </c>
      <c r="F10" s="363" t="s">
        <v>300</v>
      </c>
      <c r="G10" s="303"/>
      <c r="H10" s="364" t="str">
        <f>IF(入力!E10="","住所",入力!E10)</f>
        <v>光市○○六丁目１番１号</v>
      </c>
      <c r="I10" s="161" t="s">
        <v>289</v>
      </c>
    </row>
    <row r="11" spans="1:9" ht="31.5" customHeight="1">
      <c r="A11" s="241"/>
      <c r="B11" s="242"/>
      <c r="C11" s="215"/>
      <c r="D11" s="216" t="s">
        <v>214</v>
      </c>
      <c r="E11" s="311" t="s">
        <v>312</v>
      </c>
      <c r="F11" s="281" t="s">
        <v>301</v>
      </c>
      <c r="G11" s="298"/>
      <c r="H11" s="231" t="str">
        <f>IF(入力!E11="","氏名",入力!E11)</f>
        <v>株式会社○○</v>
      </c>
      <c r="I11" s="161" t="s">
        <v>289</v>
      </c>
    </row>
    <row r="12" spans="1:9" ht="31.5" customHeight="1">
      <c r="A12" s="241"/>
      <c r="B12" s="242"/>
      <c r="C12" s="243"/>
      <c r="D12" s="216" t="s">
        <v>215</v>
      </c>
      <c r="E12" s="311" t="s">
        <v>313</v>
      </c>
      <c r="F12" s="281" t="s">
        <v>302</v>
      </c>
      <c r="G12" s="298"/>
      <c r="H12" s="231" t="str">
        <f>IF(入力!E12="","　　　　　　　",入力!E12)</f>
        <v>代表取締役　○○　○○</v>
      </c>
      <c r="I12" s="161" t="s">
        <v>289</v>
      </c>
    </row>
    <row r="13" spans="1:9" ht="31.5" customHeight="1">
      <c r="A13" s="241"/>
      <c r="B13" s="242"/>
      <c r="C13" s="215"/>
      <c r="D13" s="216" t="s">
        <v>257</v>
      </c>
      <c r="E13" s="311" t="s">
        <v>333</v>
      </c>
      <c r="F13" s="281" t="s">
        <v>303</v>
      </c>
      <c r="G13" s="298"/>
      <c r="H13" s="231" t="str">
        <f t="shared" ref="H13:H14" si="0">IF(E13="","",E13)</f>
        <v>●●　●●</v>
      </c>
      <c r="I13" s="161" t="s">
        <v>289</v>
      </c>
    </row>
    <row r="14" spans="1:9" ht="31.5" customHeight="1" thickBot="1">
      <c r="A14" s="241"/>
      <c r="B14" s="242"/>
      <c r="C14" s="215"/>
      <c r="D14" s="219" t="s">
        <v>258</v>
      </c>
      <c r="E14" s="315" t="s">
        <v>334</v>
      </c>
      <c r="F14" s="285" t="s">
        <v>261</v>
      </c>
      <c r="G14" s="300"/>
      <c r="H14" s="235" t="str">
        <f t="shared" si="0"/>
        <v>○○○-○○-○○○○</v>
      </c>
      <c r="I14" s="161" t="s">
        <v>289</v>
      </c>
    </row>
    <row r="15" spans="1:9" ht="31.5" customHeight="1">
      <c r="A15" s="258" t="s">
        <v>220</v>
      </c>
      <c r="B15" s="259"/>
      <c r="C15" s="260" t="s">
        <v>240</v>
      </c>
      <c r="D15" s="261" t="s">
        <v>222</v>
      </c>
      <c r="E15" s="316" t="s">
        <v>320</v>
      </c>
      <c r="F15" s="286">
        <v>44807</v>
      </c>
      <c r="G15" s="301"/>
      <c r="H15" s="262" t="str">
        <f t="shared" ref="H15" si="1">IF(E15="","令和　　年　　月　　日",DBCS(TEXT(E15,"GGGE年M月D日")))</f>
        <v>元号○年○月○日</v>
      </c>
      <c r="I15" s="161" t="s">
        <v>289</v>
      </c>
    </row>
    <row r="16" spans="1:9" ht="31.5" customHeight="1">
      <c r="A16" s="244"/>
      <c r="B16" s="245"/>
      <c r="C16" s="215"/>
      <c r="D16" s="222" t="s">
        <v>294</v>
      </c>
      <c r="E16" s="317" t="s">
        <v>224</v>
      </c>
      <c r="F16" s="281" t="s">
        <v>224</v>
      </c>
      <c r="G16" s="298" t="s">
        <v>279</v>
      </c>
      <c r="H16" s="231" t="str">
        <f>IF(E16="","",E16)</f>
        <v>○鋼、□油、△油</v>
      </c>
      <c r="I16" s="161" t="s">
        <v>289</v>
      </c>
    </row>
    <row r="17" spans="1:9" ht="44.25" customHeight="1" thickBot="1">
      <c r="A17" s="263"/>
      <c r="B17" s="264"/>
      <c r="C17" s="265"/>
      <c r="D17" s="266" t="s">
        <v>219</v>
      </c>
      <c r="E17" s="318" t="s">
        <v>321</v>
      </c>
      <c r="F17" s="287">
        <v>11550000</v>
      </c>
      <c r="G17" s="302" t="s">
        <v>304</v>
      </c>
      <c r="H17" s="267" t="str">
        <f>IF(E17="","　　　　　　　　　円",DBCS(TEXT(E17,"#,###円")))</f>
        <v>△△△，△△△円</v>
      </c>
      <c r="I17" s="161" t="s">
        <v>289</v>
      </c>
    </row>
    <row r="18" spans="1:9" ht="31.5" customHeight="1">
      <c r="A18" s="246"/>
      <c r="B18" s="247" t="s">
        <v>225</v>
      </c>
      <c r="C18" s="215" t="s">
        <v>239</v>
      </c>
      <c r="D18" s="220" t="s">
        <v>229</v>
      </c>
      <c r="E18" s="319" t="s">
        <v>328</v>
      </c>
      <c r="F18" s="288" t="s">
        <v>284</v>
      </c>
      <c r="G18" s="303"/>
      <c r="H18" s="236" t="str">
        <f>IF(E18="","光　第　　　号",DBCS(E18))</f>
        <v>○○第○○号</v>
      </c>
      <c r="I18" s="161" t="s">
        <v>289</v>
      </c>
    </row>
    <row r="19" spans="1:9" ht="31.5" customHeight="1">
      <c r="A19" s="246"/>
      <c r="B19" s="247"/>
      <c r="C19" s="215"/>
      <c r="D19" s="216" t="s">
        <v>228</v>
      </c>
      <c r="E19" s="320" t="s">
        <v>320</v>
      </c>
      <c r="F19" s="283">
        <v>44808</v>
      </c>
      <c r="G19" s="298"/>
      <c r="H19" s="233" t="str">
        <f t="shared" ref="H19:H21" si="2">IF(E19="","令和　　年　　月　　日",DBCS(TEXT(E19,"GGGE年M月D日")))</f>
        <v>元号○年○月○日</v>
      </c>
      <c r="I19" s="161" t="s">
        <v>289</v>
      </c>
    </row>
    <row r="20" spans="1:9" ht="31.5" customHeight="1" thickBot="1">
      <c r="A20" s="246"/>
      <c r="B20" s="247"/>
      <c r="C20" s="215"/>
      <c r="D20" s="219" t="s">
        <v>227</v>
      </c>
      <c r="E20" s="321" t="s">
        <v>320</v>
      </c>
      <c r="F20" s="289">
        <v>44809</v>
      </c>
      <c r="G20" s="304" t="s">
        <v>307</v>
      </c>
      <c r="H20" s="268" t="str">
        <f t="shared" si="2"/>
        <v>元号○年○月○日</v>
      </c>
      <c r="I20" s="161" t="s">
        <v>289</v>
      </c>
    </row>
    <row r="21" spans="1:9" ht="31.5" customHeight="1">
      <c r="A21" s="258" t="s">
        <v>241</v>
      </c>
      <c r="B21" s="259"/>
      <c r="C21" s="260" t="s">
        <v>246</v>
      </c>
      <c r="D21" s="261" t="s">
        <v>222</v>
      </c>
      <c r="E21" s="316" t="s">
        <v>320</v>
      </c>
      <c r="F21" s="286">
        <v>44810</v>
      </c>
      <c r="G21" s="301"/>
      <c r="H21" s="262" t="str">
        <f t="shared" si="2"/>
        <v>元号○年○月○日</v>
      </c>
      <c r="I21" s="161" t="s">
        <v>289</v>
      </c>
    </row>
    <row r="22" spans="1:9" ht="31.5" customHeight="1" thickBot="1">
      <c r="A22" s="263"/>
      <c r="B22" s="264"/>
      <c r="C22" s="265"/>
      <c r="D22" s="266" t="s">
        <v>219</v>
      </c>
      <c r="E22" s="318" t="s">
        <v>321</v>
      </c>
      <c r="F22" s="287">
        <v>11330000</v>
      </c>
      <c r="G22" s="302" t="s">
        <v>306</v>
      </c>
      <c r="H22" s="267" t="str">
        <f>IF(E22="","　　　　　　　　　円",DBCS(TEXT(E22,"#,###円")))</f>
        <v>△△△，△△△円</v>
      </c>
      <c r="I22" s="161" t="s">
        <v>289</v>
      </c>
    </row>
    <row r="23" spans="1:9" ht="31.5" customHeight="1">
      <c r="A23" s="246"/>
      <c r="B23" s="247" t="s">
        <v>230</v>
      </c>
      <c r="C23" s="215" t="s">
        <v>245</v>
      </c>
      <c r="D23" s="220" t="s">
        <v>228</v>
      </c>
      <c r="E23" s="319" t="s">
        <v>320</v>
      </c>
      <c r="F23" s="288">
        <v>44811</v>
      </c>
      <c r="G23" s="305" t="s">
        <v>305</v>
      </c>
      <c r="H23" s="236" t="str">
        <f t="shared" ref="H23" si="3">IF(E23="","令和　　年　　月　　日",DBCS(TEXT(E23,"GGGE年M月D日")))</f>
        <v>元号○年○月○日</v>
      </c>
      <c r="I23" s="161" t="s">
        <v>289</v>
      </c>
    </row>
    <row r="24" spans="1:9" ht="31.5" customHeight="1" thickBot="1">
      <c r="A24" s="246"/>
      <c r="B24" s="247"/>
      <c r="C24" s="269"/>
      <c r="D24" s="270" t="s">
        <v>231</v>
      </c>
      <c r="E24" s="322" t="s">
        <v>242</v>
      </c>
      <c r="F24" s="290" t="s">
        <v>242</v>
      </c>
      <c r="G24" s="304" t="s">
        <v>238</v>
      </c>
      <c r="H24" s="271" t="str">
        <f t="shared" ref="H24" si="4">IF(E24="","",E24)</f>
        <v>また、本協議書の通知日をもって協議開始の日とします。</v>
      </c>
      <c r="I24" s="161" t="s">
        <v>289</v>
      </c>
    </row>
    <row r="25" spans="1:9" ht="31.5" customHeight="1">
      <c r="A25" s="272"/>
      <c r="B25" s="273" t="s">
        <v>277</v>
      </c>
      <c r="C25" s="260" t="s">
        <v>280</v>
      </c>
      <c r="D25" s="274" t="s">
        <v>9</v>
      </c>
      <c r="E25" s="323" t="s">
        <v>321</v>
      </c>
      <c r="F25" s="291">
        <v>330000</v>
      </c>
      <c r="G25" s="306"/>
      <c r="H25" s="275" t="str">
        <f>DBCS(TEXT(E25,"#,####-"))</f>
        <v>△△△，△△△円</v>
      </c>
      <c r="I25" s="161" t="s">
        <v>289</v>
      </c>
    </row>
    <row r="26" spans="1:9" ht="31.5" customHeight="1" thickBot="1">
      <c r="A26" s="276"/>
      <c r="B26" s="277"/>
      <c r="C26" s="265"/>
      <c r="D26" s="278" t="s">
        <v>293</v>
      </c>
      <c r="E26" s="324" t="s">
        <v>322</v>
      </c>
      <c r="F26" s="287">
        <f>F25-F25/1.1</f>
        <v>30000</v>
      </c>
      <c r="G26" s="307"/>
      <c r="H26" s="267" t="str">
        <f>DBCS(TEXT(E26,"#,####-"))</f>
        <v>△△，△△△円</v>
      </c>
      <c r="I26" s="161" t="s">
        <v>289</v>
      </c>
    </row>
    <row r="27" spans="1:9" ht="31.5" customHeight="1">
      <c r="A27" s="246"/>
      <c r="B27" s="247" t="s">
        <v>249</v>
      </c>
      <c r="C27" s="215" t="s">
        <v>251</v>
      </c>
      <c r="D27" s="220" t="s">
        <v>229</v>
      </c>
      <c r="E27" s="319" t="s">
        <v>327</v>
      </c>
      <c r="F27" s="288" t="s">
        <v>283</v>
      </c>
      <c r="G27" s="303"/>
      <c r="H27" s="236" t="str">
        <f>IF(E27="","光　第　　　号",DBCS(E27))</f>
        <v>○○第○○号</v>
      </c>
      <c r="I27" s="161" t="s">
        <v>289</v>
      </c>
    </row>
    <row r="28" spans="1:9" ht="31.5" customHeight="1">
      <c r="A28" s="246"/>
      <c r="B28" s="247"/>
      <c r="C28" s="215"/>
      <c r="D28" s="216" t="s">
        <v>228</v>
      </c>
      <c r="E28" s="320"/>
      <c r="F28" s="283">
        <v>44812</v>
      </c>
      <c r="G28" s="298"/>
      <c r="H28" s="233" t="str">
        <f t="shared" ref="H28:H31" si="5">IF(E28="","令和　　年　　月　　日",DBCS(TEXT(E28,"GGGE年M月D日")))</f>
        <v>令和　　年　　月　　日</v>
      </c>
      <c r="I28" s="161" t="s">
        <v>289</v>
      </c>
    </row>
    <row r="29" spans="1:9" ht="31.5" customHeight="1">
      <c r="A29" s="246"/>
      <c r="B29" s="247"/>
      <c r="C29" s="215"/>
      <c r="D29" s="219" t="s">
        <v>250</v>
      </c>
      <c r="E29" s="325" t="s">
        <v>321</v>
      </c>
      <c r="F29" s="292">
        <v>330000</v>
      </c>
      <c r="G29" s="300"/>
      <c r="H29" s="237" t="str">
        <f>DBCS(TEXT(E29,"#,####-"))</f>
        <v>△△△，△△△円</v>
      </c>
      <c r="I29" s="161" t="s">
        <v>289</v>
      </c>
    </row>
    <row r="30" spans="1:9" ht="31.5" customHeight="1">
      <c r="A30" s="246"/>
      <c r="B30" s="247"/>
      <c r="C30" s="215"/>
      <c r="D30" s="222" t="s">
        <v>293</v>
      </c>
      <c r="E30" s="326" t="s">
        <v>323</v>
      </c>
      <c r="F30" s="282">
        <f>F29-F29/1.1</f>
        <v>30000</v>
      </c>
      <c r="G30" s="308"/>
      <c r="H30" s="232" t="str">
        <f>DBCS(TEXT(E30,"#,####-"))</f>
        <v>△△，△△△円</v>
      </c>
      <c r="I30" s="161" t="s">
        <v>289</v>
      </c>
    </row>
    <row r="31" spans="1:9" ht="31.5" customHeight="1" thickBot="1">
      <c r="A31" s="246"/>
      <c r="B31" s="247"/>
      <c r="C31" s="215"/>
      <c r="D31" s="221" t="s">
        <v>252</v>
      </c>
      <c r="E31" s="327" t="s">
        <v>320</v>
      </c>
      <c r="F31" s="293">
        <v>44813</v>
      </c>
      <c r="G31" s="309"/>
      <c r="H31" s="279" t="str">
        <f t="shared" si="5"/>
        <v>元号○年○月○日</v>
      </c>
      <c r="I31" s="161" t="s">
        <v>289</v>
      </c>
    </row>
    <row r="32" spans="1:9" ht="31.5" customHeight="1">
      <c r="A32" s="258" t="s">
        <v>255</v>
      </c>
      <c r="B32" s="259"/>
      <c r="C32" s="260" t="s">
        <v>256</v>
      </c>
      <c r="D32" s="261" t="s">
        <v>259</v>
      </c>
      <c r="E32" s="316" t="s">
        <v>320</v>
      </c>
      <c r="F32" s="286">
        <v>44814</v>
      </c>
      <c r="G32" s="301"/>
      <c r="H32" s="262" t="str">
        <f t="shared" ref="H32" si="6">IF(E32="","令和　　年　　月　　日",DBCS(TEXT(E32,"GGGE年M月D日")))</f>
        <v>元号○年○月○日</v>
      </c>
      <c r="I32" s="161" t="s">
        <v>289</v>
      </c>
    </row>
    <row r="33" spans="1:9" ht="31.5" customHeight="1">
      <c r="A33" s="244"/>
      <c r="B33" s="245"/>
      <c r="C33" s="215"/>
      <c r="D33" s="216" t="s">
        <v>260</v>
      </c>
      <c r="E33" s="317" t="s">
        <v>262</v>
      </c>
      <c r="F33" s="281" t="s">
        <v>262</v>
      </c>
      <c r="G33" s="298"/>
      <c r="H33" s="231" t="str">
        <f t="shared" ref="H33:H36" si="7">IF(E33="","",E33)</f>
        <v>○○○○○○○○○○○○○</v>
      </c>
      <c r="I33" s="161" t="s">
        <v>289</v>
      </c>
    </row>
    <row r="34" spans="1:9" ht="31.5" customHeight="1">
      <c r="A34" s="244"/>
      <c r="B34" s="245"/>
      <c r="C34" s="215"/>
      <c r="D34" s="223" t="s">
        <v>292</v>
      </c>
      <c r="E34" s="328" t="s">
        <v>320</v>
      </c>
      <c r="F34" s="283">
        <v>44815</v>
      </c>
      <c r="G34" s="300"/>
      <c r="H34" s="233" t="str">
        <f t="shared" ref="H34" si="8">IF(E34="","令和　　年　　月　　日",DBCS(TEXT(E34,"GGGE年M月D日")))</f>
        <v>元号○年○月○日</v>
      </c>
      <c r="I34" s="161" t="s">
        <v>289</v>
      </c>
    </row>
    <row r="35" spans="1:9" ht="31.5" customHeight="1">
      <c r="A35" s="244"/>
      <c r="B35" s="245"/>
      <c r="C35" s="215"/>
      <c r="D35" s="223" t="s">
        <v>291</v>
      </c>
      <c r="E35" s="329">
        <v>0.3</v>
      </c>
      <c r="F35" s="294">
        <v>0.3</v>
      </c>
      <c r="G35" s="300"/>
      <c r="H35" s="238">
        <f>IF(E35="","",E35)</f>
        <v>0.3</v>
      </c>
      <c r="I35" s="161" t="s">
        <v>289</v>
      </c>
    </row>
    <row r="36" spans="1:9" ht="31.5" customHeight="1">
      <c r="A36" s="244"/>
      <c r="B36" s="245"/>
      <c r="C36" s="215"/>
      <c r="D36" s="219" t="s">
        <v>263</v>
      </c>
      <c r="E36" s="329">
        <v>1</v>
      </c>
      <c r="F36" s="294">
        <v>1</v>
      </c>
      <c r="G36" s="300"/>
      <c r="H36" s="238">
        <f t="shared" si="7"/>
        <v>1</v>
      </c>
      <c r="I36" s="161" t="s">
        <v>289</v>
      </c>
    </row>
    <row r="37" spans="1:9" ht="31.5" customHeight="1">
      <c r="A37" s="244"/>
      <c r="B37" s="245"/>
      <c r="C37" s="215"/>
      <c r="D37" s="219" t="s">
        <v>264</v>
      </c>
      <c r="E37" s="328" t="s">
        <v>320</v>
      </c>
      <c r="F37" s="283">
        <v>44816</v>
      </c>
      <c r="G37" s="300"/>
      <c r="H37" s="233" t="str">
        <f>IF(E37="","令和　　年　　月　　日",DBCS(TEXT(E37,"GGGE年M月D日")))</f>
        <v>元号○年○月○日</v>
      </c>
      <c r="I37" s="161" t="s">
        <v>289</v>
      </c>
    </row>
    <row r="38" spans="1:9" ht="31.5" customHeight="1">
      <c r="A38" s="244"/>
      <c r="B38" s="245"/>
      <c r="C38" s="215"/>
      <c r="D38" s="219" t="s">
        <v>266</v>
      </c>
      <c r="E38" s="330">
        <v>1</v>
      </c>
      <c r="F38" s="295">
        <v>1</v>
      </c>
      <c r="G38" s="300" t="s">
        <v>265</v>
      </c>
      <c r="H38" s="237" t="str">
        <f>DBCS(E39&amp;"回のうち"&amp;E38&amp;"回目")</f>
        <v>２回のうち１回目</v>
      </c>
      <c r="I38" s="161" t="s">
        <v>289</v>
      </c>
    </row>
    <row r="39" spans="1:9" ht="31.5" customHeight="1" thickBot="1">
      <c r="A39" s="263"/>
      <c r="B39" s="264"/>
      <c r="C39" s="265"/>
      <c r="D39" s="266" t="s">
        <v>267</v>
      </c>
      <c r="E39" s="331">
        <v>2</v>
      </c>
      <c r="F39" s="296">
        <v>2</v>
      </c>
      <c r="G39" s="307"/>
      <c r="H39" s="267"/>
      <c r="I39" s="161" t="s">
        <v>289</v>
      </c>
    </row>
    <row r="40" spans="1:9" ht="31.5" customHeight="1">
      <c r="A40" s="272"/>
      <c r="B40" s="273" t="s">
        <v>270</v>
      </c>
      <c r="C40" s="260" t="s">
        <v>276</v>
      </c>
      <c r="D40" s="261" t="s">
        <v>229</v>
      </c>
      <c r="E40" s="332" t="s">
        <v>327</v>
      </c>
      <c r="F40" s="286" t="s">
        <v>282</v>
      </c>
      <c r="G40" s="301"/>
      <c r="H40" s="262" t="str">
        <f>IF(E40="","光　第　　　号",DBCS(E40))</f>
        <v>○○第○○号</v>
      </c>
      <c r="I40" s="161" t="s">
        <v>289</v>
      </c>
    </row>
    <row r="41" spans="1:9" ht="31.5" customHeight="1">
      <c r="A41" s="246"/>
      <c r="B41" s="247"/>
      <c r="C41" s="215"/>
      <c r="D41" s="216" t="s">
        <v>228</v>
      </c>
      <c r="E41" s="320" t="s">
        <v>320</v>
      </c>
      <c r="F41" s="283">
        <v>44817</v>
      </c>
      <c r="G41" s="298"/>
      <c r="H41" s="233" t="str">
        <f t="shared" ref="H41:H42" si="9">IF(E41="","令和　　年　　月　　日",DBCS(TEXT(E41,"GGGE年M月D日")))</f>
        <v>元号○年○月○日</v>
      </c>
      <c r="I41" s="161" t="s">
        <v>289</v>
      </c>
    </row>
    <row r="42" spans="1:9" ht="31.5" customHeight="1">
      <c r="A42" s="246"/>
      <c r="B42" s="247"/>
      <c r="C42" s="215"/>
      <c r="D42" s="216" t="s">
        <v>275</v>
      </c>
      <c r="E42" s="320" t="s">
        <v>320</v>
      </c>
      <c r="F42" s="283">
        <v>44817</v>
      </c>
      <c r="G42" s="298"/>
      <c r="H42" s="233" t="str">
        <f t="shared" si="9"/>
        <v>元号○年○月○日</v>
      </c>
      <c r="I42" s="161" t="s">
        <v>289</v>
      </c>
    </row>
    <row r="43" spans="1:9" ht="31.5" customHeight="1">
      <c r="A43" s="246"/>
      <c r="B43" s="247"/>
      <c r="C43" s="215"/>
      <c r="D43" s="223" t="s">
        <v>272</v>
      </c>
      <c r="E43" s="325" t="s">
        <v>321</v>
      </c>
      <c r="F43" s="292">
        <v>3300000</v>
      </c>
      <c r="G43" s="300"/>
      <c r="H43" s="237" t="str">
        <f>IF(E43="","　　　　　　　　　円",DBCS(TEXT(E43,"#,###円")))</f>
        <v>△△△，△△△円</v>
      </c>
      <c r="I43" s="161" t="s">
        <v>289</v>
      </c>
    </row>
    <row r="44" spans="1:9" ht="31.5" customHeight="1" thickBot="1">
      <c r="A44" s="276"/>
      <c r="B44" s="277"/>
      <c r="C44" s="265"/>
      <c r="D44" s="266" t="s">
        <v>253</v>
      </c>
      <c r="E44" s="324" t="s">
        <v>322</v>
      </c>
      <c r="F44" s="287">
        <f>F43-F43/1.1</f>
        <v>300000.00000000047</v>
      </c>
      <c r="G44" s="307"/>
      <c r="H44" s="267" t="str">
        <f>IF(E44="","　　　　　　　　　円",DBCS(TEXT(E44,"#,###円")))</f>
        <v>△△，△△△円</v>
      </c>
      <c r="I44" s="161" t="s">
        <v>289</v>
      </c>
    </row>
    <row r="45" spans="1:9" ht="31.5" customHeight="1">
      <c r="A45" s="248" t="s">
        <v>289</v>
      </c>
      <c r="B45" s="226" t="s">
        <v>289</v>
      </c>
      <c r="C45" s="225" t="s">
        <v>289</v>
      </c>
      <c r="D45" s="225" t="s">
        <v>289</v>
      </c>
      <c r="E45" s="225" t="s">
        <v>289</v>
      </c>
      <c r="F45" s="225" t="s">
        <v>289</v>
      </c>
      <c r="G45" s="226" t="s">
        <v>289</v>
      </c>
      <c r="H45" s="225" t="s">
        <v>289</v>
      </c>
      <c r="I45" s="161" t="s">
        <v>289</v>
      </c>
    </row>
  </sheetData>
  <phoneticPr fontId="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D036B-C5B2-4C28-BAF5-89399EE1B23A}">
  <sheetPr>
    <tabColor rgb="FF0000FF"/>
  </sheetPr>
  <dimension ref="B1:F30"/>
  <sheetViews>
    <sheetView view="pageBreakPreview" zoomScale="70" zoomScaleNormal="100" zoomScaleSheetLayoutView="70" workbookViewId="0">
      <selection activeCell="B6" sqref="B6"/>
    </sheetView>
  </sheetViews>
  <sheetFormatPr defaultRowHeight="21" customHeight="1"/>
  <cols>
    <col min="1" max="1" width="3.5" customWidth="1"/>
    <col min="2" max="3" width="21.25" customWidth="1"/>
    <col min="4" max="5" width="11.125" customWidth="1"/>
    <col min="6" max="6" width="15.25" customWidth="1"/>
  </cols>
  <sheetData>
    <row r="1" spans="2:6" ht="18" customHeight="1"/>
    <row r="2" spans="2:6" ht="21" customHeight="1">
      <c r="B2" s="354" t="s">
        <v>232</v>
      </c>
      <c r="C2" s="38"/>
      <c r="D2" s="38"/>
      <c r="E2" s="38"/>
      <c r="F2" s="38"/>
    </row>
    <row r="3" spans="2:6" ht="21" customHeight="1">
      <c r="B3" s="38"/>
      <c r="C3" s="38"/>
      <c r="D3" s="38"/>
      <c r="E3" s="38"/>
      <c r="F3" s="355" t="s">
        <v>326</v>
      </c>
    </row>
    <row r="4" spans="2:6" ht="21" customHeight="1">
      <c r="B4" s="107"/>
      <c r="C4" s="38"/>
      <c r="D4" s="38"/>
      <c r="E4" s="38"/>
      <c r="F4" s="38"/>
    </row>
    <row r="5" spans="2:6" ht="21" customHeight="1">
      <c r="B5" s="108" t="s">
        <v>0</v>
      </c>
      <c r="C5" s="109"/>
      <c r="D5" s="109"/>
      <c r="E5" s="109"/>
      <c r="F5" s="109"/>
    </row>
    <row r="6" spans="2:6" ht="21" customHeight="1">
      <c r="B6" s="353" t="s">
        <v>1</v>
      </c>
      <c r="C6" s="353" t="s">
        <v>2</v>
      </c>
      <c r="D6" s="353" t="s">
        <v>3</v>
      </c>
      <c r="E6" s="353" t="s">
        <v>4</v>
      </c>
      <c r="F6" s="353" t="s">
        <v>5</v>
      </c>
    </row>
    <row r="7" spans="2:6" ht="25.5" customHeight="1">
      <c r="B7" s="356"/>
      <c r="C7" s="356"/>
      <c r="D7" s="356"/>
      <c r="E7" s="356"/>
      <c r="F7" s="356"/>
    </row>
    <row r="8" spans="2:6" ht="25.5" customHeight="1">
      <c r="B8" s="356"/>
      <c r="C8" s="356"/>
      <c r="D8" s="356"/>
      <c r="E8" s="356"/>
      <c r="F8" s="356"/>
    </row>
    <row r="9" spans="2:6" ht="25.5" customHeight="1">
      <c r="B9" s="356"/>
      <c r="C9" s="356"/>
      <c r="D9" s="356"/>
      <c r="E9" s="356"/>
      <c r="F9" s="356"/>
    </row>
    <row r="10" spans="2:6" ht="25.5" customHeight="1">
      <c r="B10" s="356"/>
      <c r="C10" s="356"/>
      <c r="D10" s="356"/>
      <c r="E10" s="356"/>
      <c r="F10" s="356"/>
    </row>
    <row r="11" spans="2:6" ht="25.5" customHeight="1">
      <c r="B11" s="356"/>
      <c r="C11" s="356"/>
      <c r="D11" s="356"/>
      <c r="E11" s="356"/>
      <c r="F11" s="356"/>
    </row>
    <row r="12" spans="2:6" ht="25.5" customHeight="1">
      <c r="B12" s="356"/>
      <c r="C12" s="356"/>
      <c r="D12" s="356"/>
      <c r="E12" s="356"/>
      <c r="F12" s="356"/>
    </row>
    <row r="13" spans="2:6" ht="25.5" customHeight="1">
      <c r="B13" s="356"/>
      <c r="C13" s="356"/>
      <c r="D13" s="356"/>
      <c r="E13" s="356"/>
      <c r="F13" s="356"/>
    </row>
    <row r="14" spans="2:6" ht="25.5" customHeight="1">
      <c r="B14" s="356"/>
      <c r="C14" s="356"/>
      <c r="D14" s="356"/>
      <c r="E14" s="356"/>
      <c r="F14" s="356"/>
    </row>
    <row r="15" spans="2:6" ht="25.5" customHeight="1">
      <c r="B15" s="356"/>
      <c r="C15" s="356"/>
      <c r="D15" s="356"/>
      <c r="E15" s="356"/>
      <c r="F15" s="356"/>
    </row>
    <row r="16" spans="2:6" ht="25.5" customHeight="1">
      <c r="B16" s="356"/>
      <c r="C16" s="356"/>
      <c r="D16" s="356"/>
      <c r="E16" s="356"/>
      <c r="F16" s="356"/>
    </row>
    <row r="17" spans="2:6" ht="25.5" customHeight="1">
      <c r="B17" s="356"/>
      <c r="C17" s="356"/>
      <c r="D17" s="356"/>
      <c r="E17" s="356"/>
      <c r="F17" s="356"/>
    </row>
    <row r="18" spans="2:6" ht="25.5" customHeight="1">
      <c r="B18" s="356"/>
      <c r="C18" s="356"/>
      <c r="D18" s="356"/>
      <c r="E18" s="356"/>
      <c r="F18" s="356"/>
    </row>
    <row r="19" spans="2:6" ht="25.5" customHeight="1">
      <c r="B19" s="356"/>
      <c r="C19" s="356"/>
      <c r="D19" s="356"/>
      <c r="E19" s="356"/>
      <c r="F19" s="356"/>
    </row>
    <row r="20" spans="2:6" ht="25.5" customHeight="1">
      <c r="B20" s="356"/>
      <c r="C20" s="356"/>
      <c r="D20" s="356"/>
      <c r="E20" s="356"/>
      <c r="F20" s="356"/>
    </row>
    <row r="21" spans="2:6" ht="25.5" customHeight="1">
      <c r="B21" s="356"/>
      <c r="C21" s="356"/>
      <c r="D21" s="356"/>
      <c r="E21" s="356"/>
      <c r="F21" s="356"/>
    </row>
    <row r="22" spans="2:6" ht="25.5" customHeight="1">
      <c r="B22" s="356"/>
      <c r="C22" s="356"/>
      <c r="D22" s="356"/>
      <c r="E22" s="356"/>
      <c r="F22" s="356"/>
    </row>
    <row r="23" spans="2:6" ht="21" customHeight="1">
      <c r="B23" s="2"/>
    </row>
    <row r="24" spans="2:6" ht="21" customHeight="1">
      <c r="B24" s="1"/>
    </row>
    <row r="25" spans="2:6" ht="21" customHeight="1">
      <c r="B25" s="1"/>
    </row>
    <row r="26" spans="2:6" ht="21" customHeight="1">
      <c r="B26" s="1"/>
    </row>
    <row r="27" spans="2:6" ht="21" customHeight="1">
      <c r="B27" s="1"/>
    </row>
    <row r="28" spans="2:6" ht="21" customHeight="1">
      <c r="B28" s="1"/>
    </row>
    <row r="29" spans="2:6" ht="21" customHeight="1">
      <c r="B29" s="1"/>
    </row>
    <row r="30" spans="2:6" ht="21" customHeight="1">
      <c r="B30" s="3"/>
    </row>
  </sheetData>
  <phoneticPr fontId="6"/>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A75E5-70B8-489D-9096-69E11FCF39F4}">
  <sheetPr>
    <tabColor rgb="FF0000FF"/>
  </sheetPr>
  <dimension ref="B1:F45"/>
  <sheetViews>
    <sheetView view="pageBreakPreview" zoomScale="70" zoomScaleNormal="85" zoomScaleSheetLayoutView="70" workbookViewId="0">
      <selection activeCell="B6" sqref="B6"/>
    </sheetView>
  </sheetViews>
  <sheetFormatPr defaultRowHeight="21" customHeight="1"/>
  <cols>
    <col min="1" max="1" width="3.5" style="6" customWidth="1"/>
    <col min="2" max="2" width="27.625" style="6" customWidth="1"/>
    <col min="3" max="3" width="5.25" style="6" bestFit="1" customWidth="1"/>
    <col min="4" max="4" width="19.25" style="6" customWidth="1"/>
    <col min="5" max="5" width="5.625" style="6" customWidth="1"/>
    <col min="6" max="6" width="25.25" style="6" customWidth="1"/>
    <col min="7" max="7" width="11.125" style="6" customWidth="1"/>
    <col min="8" max="8" width="15.25" style="6" customWidth="1"/>
    <col min="9" max="16384" width="9" style="6"/>
  </cols>
  <sheetData>
    <row r="1" spans="2:6" ht="18" customHeight="1"/>
    <row r="2" spans="2:6" ht="21" customHeight="1">
      <c r="B2" s="66" t="s">
        <v>236</v>
      </c>
      <c r="C2" s="12"/>
      <c r="D2" s="12"/>
      <c r="E2" s="380"/>
      <c r="F2" s="12"/>
    </row>
    <row r="3" spans="2:6" ht="21" customHeight="1">
      <c r="B3" s="12"/>
      <c r="C3" s="12"/>
      <c r="D3" s="12"/>
      <c r="E3" s="380"/>
      <c r="F3" s="12"/>
    </row>
    <row r="4" spans="2:6" ht="21" customHeight="1">
      <c r="B4" s="357" t="s">
        <v>14</v>
      </c>
      <c r="C4" s="70"/>
      <c r="D4" s="70"/>
      <c r="E4" s="70"/>
      <c r="F4" s="71"/>
    </row>
    <row r="5" spans="2:6" ht="44.25" customHeight="1">
      <c r="B5" s="358" t="s">
        <v>7</v>
      </c>
      <c r="C5" s="76" t="str">
        <f>+入力!H3</f>
        <v>○○○○○○○○○○工事</v>
      </c>
      <c r="D5" s="371"/>
      <c r="E5" s="371"/>
      <c r="F5" s="78"/>
    </row>
    <row r="6" spans="2:6" ht="44.25" customHeight="1">
      <c r="B6" s="358" t="s">
        <v>11</v>
      </c>
      <c r="C6" s="359" t="str">
        <f>+入力!H5</f>
        <v>△△△，△△△，△△△円</v>
      </c>
      <c r="D6" s="372"/>
      <c r="E6" s="372"/>
      <c r="F6" s="78"/>
    </row>
    <row r="7" spans="2:6" ht="22.5" customHeight="1">
      <c r="B7" s="461" t="s">
        <v>8</v>
      </c>
      <c r="C7" s="81" t="s">
        <v>12</v>
      </c>
      <c r="D7" s="463" t="str">
        <f>+入力!H7</f>
        <v>元号○年○月○日</v>
      </c>
      <c r="E7" s="463"/>
      <c r="F7" s="464"/>
    </row>
    <row r="8" spans="2:6" ht="22.5" customHeight="1">
      <c r="B8" s="462"/>
      <c r="C8" s="84" t="s">
        <v>13</v>
      </c>
      <c r="D8" s="465" t="str">
        <f>+入力!H8</f>
        <v>元号○年○月○日</v>
      </c>
      <c r="E8" s="465"/>
      <c r="F8" s="466"/>
    </row>
    <row r="9" spans="2:6" ht="44.25" customHeight="1">
      <c r="B9" s="358" t="s">
        <v>278</v>
      </c>
      <c r="C9" s="359" t="str">
        <f>+入力!H25</f>
        <v>△△△，△△△円</v>
      </c>
      <c r="D9" s="372"/>
      <c r="E9" s="372"/>
      <c r="F9" s="78"/>
    </row>
    <row r="10" spans="2:6" ht="44.25" customHeight="1">
      <c r="B10" s="358" t="s">
        <v>10</v>
      </c>
      <c r="C10" s="359" t="str">
        <f>+入力!H26</f>
        <v>△△，△△△円</v>
      </c>
      <c r="D10" s="372"/>
      <c r="E10" s="372"/>
      <c r="F10" s="78"/>
    </row>
    <row r="11" spans="2:6" ht="25.5" customHeight="1">
      <c r="B11" s="360"/>
      <c r="C11" s="360"/>
      <c r="D11" s="360"/>
      <c r="E11" s="360"/>
      <c r="F11" s="12"/>
    </row>
    <row r="12" spans="2:6" ht="21" customHeight="1">
      <c r="B12" s="12"/>
      <c r="C12" s="12"/>
      <c r="D12" s="12"/>
      <c r="E12" s="380"/>
      <c r="F12" s="361" t="str">
        <f>+入力!H9</f>
        <v>光市長　○　○　　　○</v>
      </c>
    </row>
    <row r="13" spans="2:6" ht="20.25" customHeight="1">
      <c r="B13" s="354" t="s">
        <v>338</v>
      </c>
      <c r="C13" s="383"/>
      <c r="D13" s="383"/>
      <c r="E13" s="383"/>
      <c r="F13" s="12"/>
    </row>
    <row r="14" spans="2:6" ht="19.5">
      <c r="B14" s="12"/>
      <c r="C14" s="159"/>
      <c r="D14" s="159"/>
      <c r="E14" s="159"/>
      <c r="F14" s="355" t="s">
        <v>339</v>
      </c>
    </row>
    <row r="15" spans="2:6" ht="20.25" customHeight="1">
      <c r="B15" s="384" t="str">
        <f>+入力!H3&amp;"に係る物価の変動に基づくスライド額計算書"</f>
        <v>○○○○○○○○○○工事に係る物価の変動に基づくスライド額計算書</v>
      </c>
      <c r="C15" s="105"/>
      <c r="D15" s="105"/>
      <c r="E15" s="105"/>
      <c r="F15" s="71"/>
    </row>
    <row r="16" spans="2:6" ht="29.25" customHeight="1">
      <c r="B16" s="459" t="s">
        <v>355</v>
      </c>
      <c r="C16" s="459"/>
      <c r="D16" s="460"/>
      <c r="E16" s="385"/>
      <c r="F16" s="373"/>
    </row>
    <row r="17" spans="2:6" ht="29.25" customHeight="1">
      <c r="B17" s="459" t="s">
        <v>356</v>
      </c>
      <c r="C17" s="459"/>
      <c r="D17" s="460"/>
      <c r="E17" s="385"/>
      <c r="F17" s="373"/>
    </row>
    <row r="18" spans="2:6" ht="29.25" customHeight="1">
      <c r="B18" s="459" t="s">
        <v>357</v>
      </c>
      <c r="C18" s="459"/>
      <c r="D18" s="460"/>
      <c r="E18" s="385"/>
      <c r="F18" s="373"/>
    </row>
    <row r="19" spans="2:6" ht="29.25" customHeight="1">
      <c r="B19" s="459" t="s">
        <v>358</v>
      </c>
      <c r="C19" s="459"/>
      <c r="D19" s="460"/>
      <c r="E19" s="385"/>
      <c r="F19" s="373"/>
    </row>
    <row r="20" spans="2:6" ht="29.25" customHeight="1">
      <c r="B20" s="459" t="s">
        <v>359</v>
      </c>
      <c r="C20" s="459"/>
      <c r="D20" s="460"/>
      <c r="E20" s="385"/>
      <c r="F20" s="373"/>
    </row>
    <row r="21" spans="2:6" ht="29.25" customHeight="1">
      <c r="B21" s="459" t="s">
        <v>360</v>
      </c>
      <c r="C21" s="459"/>
      <c r="D21" s="460"/>
      <c r="E21" s="385"/>
      <c r="F21" s="373"/>
    </row>
    <row r="22" spans="2:6" ht="15" customHeight="1">
      <c r="B22" s="380"/>
      <c r="C22" s="380"/>
      <c r="D22" s="380"/>
      <c r="E22" s="380"/>
      <c r="F22" s="380"/>
    </row>
    <row r="23" spans="2:6" ht="19.5">
      <c r="B23" s="380" t="s">
        <v>340</v>
      </c>
      <c r="C23" s="380"/>
      <c r="D23" s="380"/>
      <c r="E23" s="376"/>
      <c r="F23" s="376"/>
    </row>
    <row r="24" spans="2:6" ht="19.5">
      <c r="B24" s="374" t="s">
        <v>361</v>
      </c>
      <c r="C24" s="375"/>
      <c r="D24" s="375"/>
      <c r="E24" s="375"/>
      <c r="F24" s="375"/>
    </row>
    <row r="25" spans="2:6" ht="19.5">
      <c r="B25" s="374" t="s">
        <v>341</v>
      </c>
      <c r="C25" s="375"/>
      <c r="D25" s="375"/>
      <c r="E25" s="67" t="s">
        <v>369</v>
      </c>
      <c r="F25" s="387"/>
    </row>
    <row r="26" spans="2:6" ht="18.75" customHeight="1">
      <c r="B26" s="377" t="s">
        <v>370</v>
      </c>
      <c r="C26" s="375"/>
      <c r="D26" s="375"/>
      <c r="E26" s="375"/>
      <c r="F26" s="375"/>
    </row>
    <row r="27" spans="2:6" ht="18.75" customHeight="1">
      <c r="B27" s="375"/>
      <c r="C27" s="375"/>
      <c r="D27" s="375"/>
      <c r="E27" s="375"/>
      <c r="F27" s="378"/>
    </row>
    <row r="28" spans="2:6" ht="18.75" customHeight="1">
      <c r="B28" s="377" t="s">
        <v>371</v>
      </c>
      <c r="C28" s="375"/>
      <c r="D28" s="375"/>
      <c r="E28" s="375"/>
      <c r="F28" s="375"/>
    </row>
    <row r="29" spans="2:6" ht="18.75" customHeight="1">
      <c r="B29" s="375"/>
      <c r="C29" s="375"/>
      <c r="D29" s="375"/>
      <c r="E29" s="375"/>
      <c r="F29" s="378"/>
    </row>
    <row r="30" spans="2:6" ht="30" customHeight="1">
      <c r="B30" s="379" t="s">
        <v>342</v>
      </c>
      <c r="C30" s="467" t="s">
        <v>343</v>
      </c>
      <c r="D30" s="467"/>
      <c r="E30" s="467"/>
      <c r="F30" s="467"/>
    </row>
    <row r="31" spans="2:6" ht="30" customHeight="1">
      <c r="B31" s="379" t="s">
        <v>344</v>
      </c>
      <c r="C31" s="467" t="s">
        <v>345</v>
      </c>
      <c r="D31" s="467"/>
      <c r="E31" s="467"/>
      <c r="F31" s="467"/>
    </row>
    <row r="32" spans="2:6" ht="30" customHeight="1">
      <c r="B32" s="379" t="s">
        <v>346</v>
      </c>
      <c r="C32" s="467" t="s">
        <v>347</v>
      </c>
      <c r="D32" s="467"/>
      <c r="E32" s="467"/>
      <c r="F32" s="467"/>
    </row>
    <row r="33" spans="2:6" ht="30" customHeight="1">
      <c r="B33" s="379" t="s">
        <v>348</v>
      </c>
      <c r="C33" s="467" t="s">
        <v>349</v>
      </c>
      <c r="D33" s="467"/>
      <c r="E33" s="467"/>
      <c r="F33" s="467"/>
    </row>
    <row r="34" spans="2:6" ht="30" customHeight="1">
      <c r="B34" s="379" t="s">
        <v>352</v>
      </c>
      <c r="C34" s="467" t="s">
        <v>351</v>
      </c>
      <c r="D34" s="468"/>
      <c r="E34" s="468"/>
      <c r="F34" s="468"/>
    </row>
    <row r="35" spans="2:6" ht="19.5">
      <c r="B35" s="379" t="s">
        <v>353</v>
      </c>
      <c r="C35" s="468" t="s">
        <v>350</v>
      </c>
      <c r="D35" s="468"/>
      <c r="E35" s="468"/>
      <c r="F35" s="468"/>
    </row>
    <row r="36" spans="2:6" ht="19.5">
      <c r="B36" s="379" t="s">
        <v>354</v>
      </c>
      <c r="C36" s="468" t="s">
        <v>27</v>
      </c>
      <c r="D36" s="468"/>
      <c r="E36" s="468"/>
      <c r="F36" s="468"/>
    </row>
    <row r="37" spans="2:6" ht="15" customHeight="1">
      <c r="B37" s="380"/>
      <c r="C37" s="380"/>
      <c r="D37" s="380"/>
      <c r="E37" s="380"/>
      <c r="F37" s="380"/>
    </row>
    <row r="38" spans="2:6" ht="19.5">
      <c r="B38" s="380" t="s">
        <v>363</v>
      </c>
      <c r="C38" s="380"/>
      <c r="D38" s="380"/>
      <c r="E38" s="376"/>
      <c r="F38" s="376"/>
    </row>
    <row r="39" spans="2:6" ht="19.5">
      <c r="B39" s="386" t="s">
        <v>372</v>
      </c>
      <c r="C39" s="380"/>
      <c r="D39" s="67"/>
      <c r="E39" s="67" t="s">
        <v>369</v>
      </c>
      <c r="F39" s="387"/>
    </row>
    <row r="40" spans="2:6" ht="15" customHeight="1">
      <c r="B40" s="380"/>
      <c r="C40" s="380"/>
      <c r="D40" s="380"/>
      <c r="E40" s="67"/>
      <c r="F40" s="381" t="s">
        <v>364</v>
      </c>
    </row>
    <row r="41" spans="2:6" ht="19.5">
      <c r="B41" s="380" t="s">
        <v>366</v>
      </c>
      <c r="C41" s="380"/>
      <c r="D41" s="380"/>
      <c r="E41" s="380"/>
      <c r="F41" s="376"/>
    </row>
    <row r="42" spans="2:6" ht="19.5">
      <c r="B42" s="386" t="s">
        <v>367</v>
      </c>
      <c r="C42" s="380"/>
      <c r="D42" s="67"/>
      <c r="E42" s="67" t="s">
        <v>369</v>
      </c>
      <c r="F42" s="387"/>
    </row>
    <row r="43" spans="2:6" ht="19.5">
      <c r="B43" s="382"/>
      <c r="C43" s="380"/>
      <c r="D43" s="380"/>
      <c r="E43" s="380"/>
      <c r="F43" s="380"/>
    </row>
    <row r="44" spans="2:6" ht="20.25" thickBot="1">
      <c r="B44" s="380" t="s">
        <v>362</v>
      </c>
      <c r="C44" s="380"/>
      <c r="D44" s="380"/>
      <c r="E44" s="380"/>
      <c r="F44" s="380"/>
    </row>
    <row r="45" spans="2:6" ht="20.25" thickBot="1">
      <c r="B45" s="382" t="s">
        <v>365</v>
      </c>
      <c r="C45" s="380"/>
      <c r="D45" s="380"/>
      <c r="E45" s="67" t="s">
        <v>368</v>
      </c>
      <c r="F45" s="388"/>
    </row>
  </sheetData>
  <mergeCells count="16">
    <mergeCell ref="C33:F33"/>
    <mergeCell ref="C34:F34"/>
    <mergeCell ref="C35:F35"/>
    <mergeCell ref="C36:F36"/>
    <mergeCell ref="B21:D21"/>
    <mergeCell ref="C30:F30"/>
    <mergeCell ref="C31:F31"/>
    <mergeCell ref="C32:F32"/>
    <mergeCell ref="B19:D19"/>
    <mergeCell ref="B20:D20"/>
    <mergeCell ref="B7:B8"/>
    <mergeCell ref="D7:F7"/>
    <mergeCell ref="D8:F8"/>
    <mergeCell ref="B16:D16"/>
    <mergeCell ref="B17:D17"/>
    <mergeCell ref="B18:D18"/>
  </mergeCells>
  <phoneticPr fontId="6"/>
  <printOptions horizontalCentered="1"/>
  <pageMargins left="0.59055118110236227" right="0.59055118110236227" top="0.74803149606299213" bottom="0.59055118110236227" header="0.31496062992125984" footer="0.31496062992125984"/>
  <pageSetup paperSize="9" orientation="portrait" r:id="rId1"/>
  <rowBreaks count="1" manualBreakCount="1">
    <brk id="12" min="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B6D6-EB1E-43B6-A072-31B4775FDEEF}">
  <sheetPr>
    <tabColor rgb="FF0000FF"/>
  </sheetPr>
  <dimension ref="A1:AY42"/>
  <sheetViews>
    <sheetView view="pageBreakPreview" zoomScale="70" zoomScaleNormal="55" zoomScaleSheetLayoutView="70" workbookViewId="0">
      <selection activeCell="B2" sqref="B2"/>
    </sheetView>
  </sheetViews>
  <sheetFormatPr defaultColWidth="3.125" defaultRowHeight="18.75" customHeight="1"/>
  <cols>
    <col min="1" max="1" width="3.5" style="4" customWidth="1"/>
    <col min="2" max="49" width="3.125" style="4"/>
    <col min="50" max="50" width="7.5" style="4" bestFit="1" customWidth="1"/>
    <col min="51" max="16384" width="3.125" style="4"/>
  </cols>
  <sheetData>
    <row r="1" spans="1:51" ht="18" customHeight="1"/>
    <row r="2" spans="1:51" ht="18.75" customHeight="1">
      <c r="A2" s="98"/>
      <c r="B2" s="99" t="s">
        <v>237</v>
      </c>
      <c r="C2" s="98"/>
      <c r="D2" s="98"/>
      <c r="E2" s="98"/>
      <c r="F2" s="98"/>
      <c r="G2" s="98"/>
      <c r="H2" s="98"/>
      <c r="I2" s="98"/>
      <c r="J2" s="98"/>
      <c r="K2" s="98"/>
      <c r="L2" s="98"/>
      <c r="M2" s="98"/>
      <c r="N2" s="98"/>
      <c r="O2" s="98"/>
      <c r="P2" s="98"/>
      <c r="Q2" s="98"/>
      <c r="R2" s="98"/>
      <c r="S2" s="98"/>
      <c r="T2" s="98"/>
      <c r="U2" s="98"/>
      <c r="V2" s="98"/>
      <c r="W2" s="98"/>
      <c r="X2" s="98"/>
      <c r="Y2" s="98"/>
      <c r="Z2" s="98"/>
      <c r="AA2" s="99" t="s">
        <v>237</v>
      </c>
      <c r="AB2" s="98"/>
      <c r="AC2" s="98"/>
      <c r="AD2" s="98"/>
      <c r="AE2" s="98"/>
      <c r="AF2" s="98"/>
      <c r="AG2" s="98"/>
      <c r="AH2" s="98"/>
      <c r="AI2" s="98"/>
      <c r="AJ2" s="98"/>
      <c r="AK2" s="98"/>
      <c r="AL2" s="98"/>
      <c r="AM2" s="98"/>
      <c r="AN2" s="98"/>
      <c r="AO2" s="98"/>
      <c r="AP2" s="98"/>
      <c r="AQ2" s="98"/>
      <c r="AR2" s="98"/>
      <c r="AS2" s="98"/>
      <c r="AT2" s="98"/>
      <c r="AU2" s="98"/>
      <c r="AV2" s="98"/>
      <c r="AW2" s="98"/>
      <c r="AX2" s="98"/>
      <c r="AY2" s="98"/>
    </row>
    <row r="3" spans="1:51" ht="14.25" customHeight="1">
      <c r="A3" s="98"/>
      <c r="B3" s="99"/>
      <c r="C3" s="98"/>
      <c r="D3" s="98"/>
      <c r="E3" s="98"/>
      <c r="F3" s="98"/>
      <c r="G3" s="98"/>
      <c r="H3" s="98"/>
      <c r="I3" s="98"/>
      <c r="J3" s="98"/>
      <c r="K3" s="98"/>
      <c r="L3" s="98"/>
      <c r="M3" s="98"/>
      <c r="N3" s="98"/>
      <c r="O3" s="98"/>
      <c r="P3" s="98"/>
      <c r="Q3" s="98"/>
      <c r="R3" s="406" t="str">
        <f>+入力!H27</f>
        <v>○○第○○号</v>
      </c>
      <c r="S3" s="406"/>
      <c r="T3" s="406"/>
      <c r="U3" s="406"/>
      <c r="V3" s="406"/>
      <c r="W3" s="406"/>
      <c r="X3" s="406"/>
      <c r="Y3" s="406"/>
      <c r="Z3" s="98"/>
      <c r="AA3" s="99"/>
      <c r="AB3" s="98"/>
      <c r="AC3" s="98"/>
      <c r="AD3" s="98"/>
      <c r="AE3" s="98"/>
      <c r="AF3" s="98"/>
      <c r="AG3" s="98"/>
      <c r="AH3" s="98"/>
      <c r="AI3" s="98"/>
      <c r="AJ3" s="98"/>
      <c r="AK3" s="98"/>
      <c r="AL3" s="98"/>
      <c r="AM3" s="98"/>
      <c r="AN3" s="98"/>
      <c r="AO3" s="98"/>
      <c r="AP3" s="98"/>
      <c r="AQ3" s="406" t="str">
        <f t="shared" ref="AQ3:AX4" si="0">+R3</f>
        <v>○○第○○号</v>
      </c>
      <c r="AR3" s="406">
        <f t="shared" si="0"/>
        <v>0</v>
      </c>
      <c r="AS3" s="406">
        <f t="shared" si="0"/>
        <v>0</v>
      </c>
      <c r="AT3" s="406">
        <f t="shared" si="0"/>
        <v>0</v>
      </c>
      <c r="AU3" s="406">
        <f t="shared" si="0"/>
        <v>0</v>
      </c>
      <c r="AV3" s="406">
        <f t="shared" si="0"/>
        <v>0</v>
      </c>
      <c r="AW3" s="406">
        <f t="shared" si="0"/>
        <v>0</v>
      </c>
      <c r="AX3" s="406">
        <f t="shared" si="0"/>
        <v>0</v>
      </c>
      <c r="AY3" s="98"/>
    </row>
    <row r="4" spans="1:51" ht="14.25" customHeight="1">
      <c r="A4" s="98"/>
      <c r="B4" s="98"/>
      <c r="C4" s="98"/>
      <c r="D4" s="98"/>
      <c r="E4" s="98"/>
      <c r="F4" s="98"/>
      <c r="G4" s="98"/>
      <c r="H4" s="98"/>
      <c r="I4" s="98"/>
      <c r="J4" s="98"/>
      <c r="K4" s="98"/>
      <c r="L4" s="98"/>
      <c r="M4" s="98"/>
      <c r="N4" s="98"/>
      <c r="O4" s="98"/>
      <c r="P4" s="98"/>
      <c r="Q4" s="98"/>
      <c r="R4" s="406" t="str">
        <f>+入力!H28</f>
        <v>令和　　年　　月　　日</v>
      </c>
      <c r="S4" s="406"/>
      <c r="T4" s="406"/>
      <c r="U4" s="406"/>
      <c r="V4" s="406"/>
      <c r="W4" s="406"/>
      <c r="X4" s="406"/>
      <c r="Y4" s="406"/>
      <c r="Z4" s="98"/>
      <c r="AA4" s="98"/>
      <c r="AB4" s="98"/>
      <c r="AC4" s="98"/>
      <c r="AD4" s="98"/>
      <c r="AE4" s="98"/>
      <c r="AF4" s="98"/>
      <c r="AG4" s="98"/>
      <c r="AH4" s="98"/>
      <c r="AI4" s="98"/>
      <c r="AJ4" s="98"/>
      <c r="AK4" s="98"/>
      <c r="AL4" s="98"/>
      <c r="AM4" s="98"/>
      <c r="AN4" s="98"/>
      <c r="AO4" s="98"/>
      <c r="AP4" s="98"/>
      <c r="AQ4" s="406" t="str">
        <f t="shared" si="0"/>
        <v>令和　　年　　月　　日</v>
      </c>
      <c r="AR4" s="406">
        <f t="shared" si="0"/>
        <v>0</v>
      </c>
      <c r="AS4" s="406">
        <f t="shared" si="0"/>
        <v>0</v>
      </c>
      <c r="AT4" s="406">
        <f t="shared" si="0"/>
        <v>0</v>
      </c>
      <c r="AU4" s="406">
        <f t="shared" si="0"/>
        <v>0</v>
      </c>
      <c r="AV4" s="406">
        <f t="shared" si="0"/>
        <v>0</v>
      </c>
      <c r="AW4" s="406">
        <f t="shared" si="0"/>
        <v>0</v>
      </c>
      <c r="AX4" s="406">
        <f t="shared" si="0"/>
        <v>0</v>
      </c>
      <c r="AY4" s="98"/>
    </row>
    <row r="5" spans="1:51" ht="14.25">
      <c r="A5" s="98"/>
      <c r="B5" s="98"/>
      <c r="C5" s="98"/>
      <c r="D5" s="98"/>
      <c r="E5" s="98"/>
      <c r="F5" s="98"/>
      <c r="G5" s="98"/>
      <c r="H5" s="98"/>
      <c r="I5" s="98"/>
      <c r="J5" s="98"/>
      <c r="K5" s="98"/>
      <c r="L5" s="98"/>
      <c r="M5" s="98"/>
      <c r="N5" s="98"/>
      <c r="O5" s="98"/>
      <c r="P5" s="98"/>
      <c r="Q5" s="98"/>
      <c r="R5" s="98"/>
      <c r="S5" s="98"/>
      <c r="T5" s="92"/>
      <c r="U5" s="92"/>
      <c r="V5" s="92"/>
      <c r="W5" s="92"/>
      <c r="X5" s="92"/>
      <c r="Y5" s="92"/>
      <c r="Z5" s="98"/>
      <c r="AA5" s="98"/>
      <c r="AB5" s="98"/>
      <c r="AC5" s="98"/>
      <c r="AD5" s="98"/>
      <c r="AE5" s="98"/>
      <c r="AF5" s="98"/>
      <c r="AG5" s="98"/>
      <c r="AH5" s="98"/>
      <c r="AI5" s="98"/>
      <c r="AJ5" s="98"/>
      <c r="AK5" s="98"/>
      <c r="AL5" s="98"/>
      <c r="AM5" s="98"/>
      <c r="AN5" s="98"/>
      <c r="AO5" s="98"/>
      <c r="AP5" s="98"/>
      <c r="AQ5" s="98"/>
      <c r="AR5" s="98"/>
      <c r="AS5" s="255"/>
      <c r="AT5" s="255"/>
      <c r="AU5" s="255"/>
      <c r="AV5" s="255"/>
      <c r="AW5" s="255"/>
      <c r="AX5" s="255"/>
      <c r="AY5" s="98"/>
    </row>
    <row r="6" spans="1:51" ht="14.25">
      <c r="A6" s="98"/>
      <c r="B6" s="99"/>
      <c r="C6" s="98"/>
      <c r="D6" s="98"/>
      <c r="E6" s="98"/>
      <c r="F6" s="98"/>
      <c r="G6" s="98"/>
      <c r="H6" s="98"/>
      <c r="I6" s="98"/>
      <c r="J6" s="98"/>
      <c r="K6" s="98"/>
      <c r="L6" s="98"/>
      <c r="M6" s="98"/>
      <c r="N6" s="98"/>
      <c r="O6" s="98"/>
      <c r="P6" s="98"/>
      <c r="Q6" s="98"/>
      <c r="R6" s="98"/>
      <c r="S6" s="98"/>
      <c r="T6" s="98"/>
      <c r="U6" s="98"/>
      <c r="V6" s="98"/>
      <c r="W6" s="98"/>
      <c r="X6" s="98"/>
      <c r="Y6" s="98"/>
      <c r="Z6" s="98"/>
      <c r="AA6" s="99"/>
      <c r="AB6" s="98"/>
      <c r="AC6" s="98"/>
      <c r="AD6" s="98"/>
      <c r="AE6" s="98"/>
      <c r="AF6" s="98"/>
      <c r="AG6" s="98"/>
      <c r="AH6" s="98"/>
      <c r="AI6" s="98"/>
      <c r="AJ6" s="98"/>
      <c r="AK6" s="98"/>
      <c r="AL6" s="98"/>
      <c r="AM6" s="98"/>
      <c r="AN6" s="98"/>
      <c r="AO6" s="98"/>
      <c r="AP6" s="98"/>
      <c r="AQ6" s="98"/>
      <c r="AR6" s="98"/>
      <c r="AS6" s="98"/>
      <c r="AT6" s="98"/>
      <c r="AU6" s="98"/>
      <c r="AV6" s="98"/>
      <c r="AW6" s="98"/>
      <c r="AX6" s="98"/>
      <c r="AY6" s="98"/>
    </row>
    <row r="7" spans="1:51" ht="14.25">
      <c r="A7" s="98"/>
      <c r="B7" s="98"/>
      <c r="C7" s="100" t="str">
        <f>+入力!H10</f>
        <v>光市○○六丁目１番１号</v>
      </c>
      <c r="D7" s="98"/>
      <c r="E7" s="98"/>
      <c r="F7" s="98"/>
      <c r="G7" s="98"/>
      <c r="H7" s="98"/>
      <c r="I7" s="98"/>
      <c r="J7" s="98"/>
      <c r="K7" s="98"/>
      <c r="L7" s="98"/>
      <c r="M7" s="98"/>
      <c r="N7" s="98"/>
      <c r="O7" s="98"/>
      <c r="P7" s="98"/>
      <c r="Q7" s="98"/>
      <c r="R7" s="98"/>
      <c r="S7" s="98"/>
      <c r="T7" s="98"/>
      <c r="U7" s="98"/>
      <c r="V7" s="98"/>
      <c r="W7" s="98"/>
      <c r="X7" s="98"/>
      <c r="Y7" s="98"/>
      <c r="Z7" s="98"/>
      <c r="AA7" s="98"/>
      <c r="AB7" s="100" t="str">
        <f>+C7</f>
        <v>光市○○六丁目１番１号</v>
      </c>
      <c r="AC7" s="98"/>
      <c r="AD7" s="98"/>
      <c r="AE7" s="98"/>
      <c r="AF7" s="98"/>
      <c r="AG7" s="98"/>
      <c r="AH7" s="98"/>
      <c r="AI7" s="98"/>
      <c r="AJ7" s="98"/>
      <c r="AK7" s="98"/>
      <c r="AL7" s="98"/>
      <c r="AM7" s="98"/>
      <c r="AN7" s="98"/>
      <c r="AO7" s="98"/>
      <c r="AP7" s="98"/>
      <c r="AQ7" s="98"/>
      <c r="AR7" s="98"/>
      <c r="AS7" s="98"/>
      <c r="AT7" s="98"/>
      <c r="AU7" s="98"/>
      <c r="AV7" s="98"/>
      <c r="AW7" s="98"/>
      <c r="AX7" s="98"/>
      <c r="AY7" s="98"/>
    </row>
    <row r="8" spans="1:51" ht="14.25">
      <c r="A8" s="98"/>
      <c r="B8" s="98"/>
      <c r="C8" s="100" t="str">
        <f>+入力!H11</f>
        <v>株式会社○○</v>
      </c>
      <c r="D8" s="98"/>
      <c r="E8" s="98"/>
      <c r="F8" s="98"/>
      <c r="G8" s="98"/>
      <c r="H8" s="98"/>
      <c r="I8" s="98"/>
      <c r="J8" s="98"/>
      <c r="K8" s="98"/>
      <c r="L8" s="98"/>
      <c r="M8" s="98"/>
      <c r="N8" s="98"/>
      <c r="O8" s="98"/>
      <c r="P8" s="98"/>
      <c r="Q8" s="98"/>
      <c r="R8" s="98"/>
      <c r="S8" s="98"/>
      <c r="T8" s="98"/>
      <c r="U8" s="98"/>
      <c r="V8" s="98"/>
      <c r="W8" s="98"/>
      <c r="X8" s="98"/>
      <c r="Y8" s="98"/>
      <c r="Z8" s="98"/>
      <c r="AA8" s="98"/>
      <c r="AB8" s="100" t="str">
        <f>+C8</f>
        <v>株式会社○○</v>
      </c>
      <c r="AC8" s="98"/>
      <c r="AD8" s="98"/>
      <c r="AE8" s="98"/>
      <c r="AF8" s="98"/>
      <c r="AG8" s="98"/>
      <c r="AH8" s="98"/>
      <c r="AI8" s="98"/>
      <c r="AJ8" s="98"/>
      <c r="AK8" s="98"/>
      <c r="AL8" s="98"/>
      <c r="AM8" s="98"/>
      <c r="AN8" s="98"/>
      <c r="AO8" s="98"/>
      <c r="AP8" s="98"/>
      <c r="AQ8" s="98"/>
      <c r="AR8" s="98"/>
      <c r="AS8" s="98"/>
      <c r="AT8" s="98"/>
      <c r="AU8" s="98"/>
      <c r="AV8" s="98"/>
      <c r="AW8" s="98"/>
      <c r="AX8" s="98"/>
      <c r="AY8" s="98"/>
    </row>
    <row r="9" spans="1:51" ht="14.25">
      <c r="A9" s="98"/>
      <c r="B9" s="100"/>
      <c r="C9" s="101" t="str">
        <f>入力!H12&amp;"　様"</f>
        <v>代表取締役　○○　○○　様</v>
      </c>
      <c r="D9" s="98"/>
      <c r="E9" s="98"/>
      <c r="F9" s="98"/>
      <c r="G9" s="98"/>
      <c r="H9" s="98"/>
      <c r="I9" s="98"/>
      <c r="J9" s="98"/>
      <c r="K9" s="98"/>
      <c r="L9" s="98"/>
      <c r="M9" s="98"/>
      <c r="N9" s="98"/>
      <c r="O9" s="98"/>
      <c r="P9" s="98"/>
      <c r="Q9" s="98"/>
      <c r="R9" s="98"/>
      <c r="S9" s="98"/>
      <c r="T9" s="98"/>
      <c r="U9" s="98"/>
      <c r="V9" s="98"/>
      <c r="W9" s="98"/>
      <c r="X9" s="98"/>
      <c r="Y9" s="98"/>
      <c r="Z9" s="98"/>
      <c r="AA9" s="100"/>
      <c r="AB9" s="100" t="str">
        <f>+C9</f>
        <v>代表取締役　○○　○○　様</v>
      </c>
      <c r="AC9" s="98"/>
      <c r="AD9" s="98"/>
      <c r="AE9" s="98"/>
      <c r="AF9" s="98"/>
      <c r="AG9" s="98"/>
      <c r="AH9" s="98"/>
      <c r="AI9" s="98"/>
      <c r="AJ9" s="98"/>
      <c r="AK9" s="98"/>
      <c r="AL9" s="98"/>
      <c r="AM9" s="98"/>
      <c r="AN9" s="98"/>
      <c r="AO9" s="98"/>
      <c r="AP9" s="98"/>
      <c r="AQ9" s="98"/>
      <c r="AR9" s="98"/>
      <c r="AS9" s="98"/>
      <c r="AT9" s="98"/>
      <c r="AU9" s="98"/>
      <c r="AV9" s="98"/>
      <c r="AW9" s="98"/>
      <c r="AX9" s="98"/>
      <c r="AY9" s="98"/>
    </row>
    <row r="10" spans="1:51" ht="14.25">
      <c r="A10" s="98"/>
      <c r="B10" s="102"/>
      <c r="C10" s="98"/>
      <c r="D10" s="98"/>
      <c r="E10" s="98"/>
      <c r="F10" s="98"/>
      <c r="G10" s="98"/>
      <c r="H10" s="98"/>
      <c r="I10" s="98"/>
      <c r="J10" s="98"/>
      <c r="K10" s="98"/>
      <c r="L10" s="98"/>
      <c r="M10" s="98"/>
      <c r="N10" s="98"/>
      <c r="O10" s="98"/>
      <c r="P10" s="98"/>
      <c r="Q10" s="98"/>
      <c r="R10" s="98"/>
      <c r="S10" s="98"/>
      <c r="T10" s="98"/>
      <c r="U10" s="98"/>
      <c r="V10" s="98"/>
      <c r="W10" s="98"/>
      <c r="X10" s="98"/>
      <c r="Y10" s="98"/>
      <c r="Z10" s="98"/>
      <c r="AA10" s="257"/>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row>
    <row r="11" spans="1:51" ht="14.25">
      <c r="A11" s="98"/>
      <c r="B11" s="102"/>
      <c r="C11" s="98"/>
      <c r="D11" s="98"/>
      <c r="E11" s="98"/>
      <c r="F11" s="98"/>
      <c r="G11" s="98"/>
      <c r="H11" s="98"/>
      <c r="I11" s="98"/>
      <c r="J11" s="98"/>
      <c r="K11" s="98"/>
      <c r="L11" s="98"/>
      <c r="M11" s="98"/>
      <c r="N11" s="98"/>
      <c r="O11" s="98"/>
      <c r="P11" s="98"/>
      <c r="Q11" s="98"/>
      <c r="R11" s="98"/>
      <c r="S11" s="98"/>
      <c r="T11" s="98"/>
      <c r="U11" s="98"/>
      <c r="V11" s="98"/>
      <c r="W11" s="98"/>
      <c r="X11" s="98"/>
      <c r="Y11" s="98"/>
      <c r="Z11" s="98"/>
      <c r="AA11" s="257"/>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row>
    <row r="12" spans="1:51" ht="14.25">
      <c r="A12" s="98"/>
      <c r="B12" s="100"/>
      <c r="C12" s="100"/>
      <c r="D12" s="98"/>
      <c r="E12" s="98"/>
      <c r="F12" s="98"/>
      <c r="G12" s="98"/>
      <c r="H12" s="98"/>
      <c r="I12" s="98"/>
      <c r="J12" s="98"/>
      <c r="K12" s="98"/>
      <c r="L12" s="98"/>
      <c r="M12" s="98"/>
      <c r="N12" s="98"/>
      <c r="O12" s="98"/>
      <c r="P12" s="98"/>
      <c r="Q12" s="98"/>
      <c r="R12" s="98"/>
      <c r="S12" s="98"/>
      <c r="T12" s="98"/>
      <c r="U12" s="98"/>
      <c r="V12" s="98"/>
      <c r="W12" s="98"/>
      <c r="X12" s="98"/>
      <c r="Y12" s="98"/>
      <c r="Z12" s="98"/>
      <c r="AA12" s="100"/>
      <c r="AB12" s="100"/>
      <c r="AC12" s="98"/>
      <c r="AD12" s="98"/>
      <c r="AE12" s="98"/>
      <c r="AF12" s="98"/>
      <c r="AG12" s="98"/>
      <c r="AH12" s="98"/>
      <c r="AI12" s="98"/>
      <c r="AJ12" s="98"/>
      <c r="AK12" s="98"/>
      <c r="AL12" s="98"/>
      <c r="AM12" s="98"/>
      <c r="AN12" s="98"/>
      <c r="AO12" s="98"/>
      <c r="AP12" s="98"/>
      <c r="AQ12" s="98"/>
      <c r="AR12" s="98"/>
      <c r="AS12" s="98"/>
      <c r="AT12" s="98"/>
      <c r="AU12" s="98"/>
      <c r="AV12" s="98"/>
      <c r="AW12" s="98"/>
      <c r="AX12" s="98"/>
      <c r="AY12" s="98"/>
    </row>
    <row r="13" spans="1:51" ht="14.25">
      <c r="A13" s="98"/>
      <c r="B13" s="98"/>
      <c r="C13" s="100"/>
      <c r="D13" s="98"/>
      <c r="E13" s="98"/>
      <c r="F13" s="98"/>
      <c r="G13" s="98"/>
      <c r="H13" s="98"/>
      <c r="I13" s="98"/>
      <c r="J13" s="98"/>
      <c r="K13" s="98"/>
      <c r="L13" s="98"/>
      <c r="M13" s="98"/>
      <c r="N13" s="98"/>
      <c r="O13" s="98"/>
      <c r="P13" s="98"/>
      <c r="Q13" s="98"/>
      <c r="R13" s="98"/>
      <c r="S13" s="98"/>
      <c r="T13" s="98"/>
      <c r="U13" s="98"/>
      <c r="V13" s="98"/>
      <c r="W13" s="98"/>
      <c r="X13" s="98"/>
      <c r="Y13" s="253" t="str">
        <f>+入力!H9</f>
        <v>光市長　○　○　　　○</v>
      </c>
      <c r="Z13" s="98"/>
      <c r="AA13" s="98"/>
      <c r="AB13" s="100"/>
      <c r="AC13" s="98"/>
      <c r="AD13" s="98"/>
      <c r="AE13" s="98"/>
      <c r="AF13" s="98"/>
      <c r="AG13" s="98"/>
      <c r="AH13" s="98"/>
      <c r="AI13" s="98"/>
      <c r="AJ13" s="98"/>
      <c r="AK13" s="98"/>
      <c r="AL13" s="98"/>
      <c r="AM13" s="98"/>
      <c r="AN13" s="98"/>
      <c r="AO13" s="98"/>
      <c r="AP13" s="98"/>
      <c r="AQ13" s="98"/>
      <c r="AR13" s="98"/>
      <c r="AS13" s="98"/>
      <c r="AT13" s="98"/>
      <c r="AU13" s="98"/>
      <c r="AV13" s="98"/>
      <c r="AW13" s="98"/>
      <c r="AX13" s="253" t="str">
        <f>+Y13</f>
        <v>光市長　○　○　　　○</v>
      </c>
      <c r="AY13" s="98"/>
    </row>
    <row r="14" spans="1:51" ht="14.25">
      <c r="A14" s="98"/>
      <c r="B14" s="98"/>
      <c r="C14" s="100"/>
      <c r="D14" s="98"/>
      <c r="E14" s="98"/>
      <c r="F14" s="98"/>
      <c r="G14" s="98"/>
      <c r="H14" s="98"/>
      <c r="I14" s="98"/>
      <c r="J14" s="98"/>
      <c r="K14" s="98"/>
      <c r="L14" s="98"/>
      <c r="M14" s="98"/>
      <c r="N14" s="98"/>
      <c r="O14" s="98"/>
      <c r="P14" s="98"/>
      <c r="Q14" s="98"/>
      <c r="R14" s="98"/>
      <c r="S14" s="98"/>
      <c r="T14" s="98"/>
      <c r="U14" s="98"/>
      <c r="V14" s="98"/>
      <c r="W14" s="98"/>
      <c r="X14" s="98"/>
      <c r="Y14" s="181"/>
      <c r="Z14" s="98"/>
      <c r="AA14" s="98"/>
      <c r="AB14" s="100"/>
      <c r="AC14" s="98"/>
      <c r="AD14" s="98"/>
      <c r="AE14" s="98"/>
      <c r="AF14" s="98"/>
      <c r="AG14" s="98"/>
      <c r="AH14" s="98"/>
      <c r="AI14" s="98"/>
      <c r="AJ14" s="98"/>
      <c r="AK14" s="98"/>
      <c r="AL14" s="98"/>
      <c r="AM14" s="98"/>
      <c r="AN14" s="98"/>
      <c r="AO14" s="98"/>
      <c r="AP14" s="98"/>
      <c r="AQ14" s="98"/>
      <c r="AR14" s="98"/>
      <c r="AS14" s="98"/>
      <c r="AT14" s="98"/>
      <c r="AU14" s="98"/>
      <c r="AV14" s="98"/>
      <c r="AW14" s="98"/>
      <c r="AX14" s="181"/>
      <c r="AY14" s="98"/>
    </row>
    <row r="15" spans="1:51" ht="14.25">
      <c r="A15" s="98"/>
      <c r="B15" s="98"/>
      <c r="C15" s="100"/>
      <c r="D15" s="98"/>
      <c r="E15" s="98"/>
      <c r="F15" s="98"/>
      <c r="G15" s="98"/>
      <c r="H15" s="98"/>
      <c r="I15" s="98"/>
      <c r="J15" s="98"/>
      <c r="K15" s="98"/>
      <c r="L15" s="98"/>
      <c r="M15" s="98"/>
      <c r="N15" s="98"/>
      <c r="O15" s="98"/>
      <c r="P15" s="98"/>
      <c r="Q15" s="98"/>
      <c r="R15" s="98"/>
      <c r="S15" s="98"/>
      <c r="T15" s="98"/>
      <c r="U15" s="98"/>
      <c r="V15" s="98"/>
      <c r="W15" s="98"/>
      <c r="X15" s="98"/>
      <c r="Y15" s="181"/>
      <c r="Z15" s="98"/>
      <c r="AA15" s="98"/>
      <c r="AB15" s="100"/>
      <c r="AC15" s="98"/>
      <c r="AD15" s="98"/>
      <c r="AE15" s="98"/>
      <c r="AF15" s="98"/>
      <c r="AG15" s="98"/>
      <c r="AH15" s="98"/>
      <c r="AI15" s="98"/>
      <c r="AJ15" s="98"/>
      <c r="AK15" s="98"/>
      <c r="AL15" s="98"/>
      <c r="AM15" s="98"/>
      <c r="AN15" s="98"/>
      <c r="AO15" s="98"/>
      <c r="AP15" s="98"/>
      <c r="AQ15" s="98"/>
      <c r="AR15" s="98"/>
      <c r="AS15" s="98"/>
      <c r="AT15" s="98"/>
      <c r="AU15" s="98"/>
      <c r="AV15" s="98"/>
      <c r="AW15" s="98"/>
      <c r="AX15" s="181"/>
      <c r="AY15" s="98"/>
    </row>
    <row r="16" spans="1:51" ht="14.25">
      <c r="A16" s="98"/>
      <c r="B16" s="100"/>
      <c r="C16" s="100"/>
      <c r="D16" s="98"/>
      <c r="E16" s="98"/>
      <c r="F16" s="98"/>
      <c r="G16" s="98"/>
      <c r="H16" s="98"/>
      <c r="I16" s="98"/>
      <c r="J16" s="98"/>
      <c r="K16" s="98"/>
      <c r="L16" s="98"/>
      <c r="M16" s="98"/>
      <c r="N16" s="98"/>
      <c r="O16" s="98"/>
      <c r="P16" s="98"/>
      <c r="Q16" s="98"/>
      <c r="R16" s="98"/>
      <c r="S16" s="98"/>
      <c r="T16" s="98"/>
      <c r="U16" s="98"/>
      <c r="V16" s="98"/>
      <c r="W16" s="98"/>
      <c r="X16" s="98"/>
      <c r="Y16" s="98"/>
      <c r="Z16" s="98"/>
      <c r="AA16" s="100"/>
      <c r="AB16" s="100"/>
      <c r="AC16" s="98"/>
      <c r="AD16" s="98"/>
      <c r="AE16" s="98"/>
      <c r="AF16" s="98"/>
      <c r="AG16" s="98"/>
      <c r="AH16" s="98"/>
      <c r="AI16" s="98"/>
      <c r="AJ16" s="98"/>
      <c r="AK16" s="98"/>
      <c r="AL16" s="98"/>
      <c r="AM16" s="98"/>
      <c r="AN16" s="98"/>
      <c r="AO16" s="98"/>
      <c r="AP16" s="98"/>
      <c r="AQ16" s="98"/>
      <c r="AR16" s="98"/>
      <c r="AS16" s="98"/>
      <c r="AT16" s="98"/>
      <c r="AU16" s="98"/>
      <c r="AV16" s="98"/>
      <c r="AW16" s="98"/>
      <c r="AX16" s="98"/>
      <c r="AY16" s="98"/>
    </row>
    <row r="17" spans="1:51" ht="18.75" customHeight="1">
      <c r="A17" s="98"/>
      <c r="B17" s="104" t="s">
        <v>15</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4" t="s">
        <v>15</v>
      </c>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row>
    <row r="18" spans="1:51" ht="14.25">
      <c r="A18" s="98"/>
      <c r="B18" s="106"/>
      <c r="C18" s="98"/>
      <c r="D18" s="98"/>
      <c r="E18" s="98"/>
      <c r="F18" s="98"/>
      <c r="G18" s="98"/>
      <c r="H18" s="98"/>
      <c r="I18" s="98"/>
      <c r="J18" s="98"/>
      <c r="K18" s="98"/>
      <c r="L18" s="98"/>
      <c r="M18" s="98"/>
      <c r="N18" s="98"/>
      <c r="O18" s="98"/>
      <c r="P18" s="98"/>
      <c r="Q18" s="98"/>
      <c r="R18" s="98"/>
      <c r="S18" s="98"/>
      <c r="T18" s="98"/>
      <c r="U18" s="98"/>
      <c r="V18" s="98"/>
      <c r="W18" s="98"/>
      <c r="X18" s="98"/>
      <c r="Y18" s="98"/>
      <c r="Z18" s="98"/>
      <c r="AA18" s="106"/>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row>
    <row r="19" spans="1:51" ht="18.75" customHeight="1">
      <c r="A19" s="98"/>
      <c r="B19" s="389" t="str">
        <f>"　"&amp;入力!H15&amp;"付けで請求のあった標記について、工事請負契約書第２５条第７項に基づき、下記のとおり協議する。
　なお、異存がなければ、下記の枠内に記名のうえ一部返送願います。"</f>
        <v>　元号○年○月○日付けで請求のあった標記について、工事請負契約書第２５条第７項に基づき、下記のとおり協議する。
　なお、異存がなければ、下記の枠内に記名のうえ一部返送願います。</v>
      </c>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t="str">
        <f>"　"&amp;入力!H15&amp;"付けで請求のあった標記について、工事請負契約書第２５条第７項に基づき、下記のとおり協議する。"</f>
        <v>　元号○年○月○日付けで請求のあった標記について、工事請負契約書第２５条第７項に基づき、下記のとおり協議する。</v>
      </c>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row>
    <row r="20" spans="1:51" ht="18.75" customHeight="1">
      <c r="A20" s="98"/>
      <c r="B20" s="389"/>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row>
    <row r="21" spans="1:51" ht="18.75" customHeight="1">
      <c r="A21" s="98"/>
      <c r="B21" s="389"/>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106"/>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row>
    <row r="22" spans="1:51" ht="14.25">
      <c r="A22" s="98"/>
      <c r="B22" s="106"/>
      <c r="C22" s="98"/>
      <c r="D22" s="98"/>
      <c r="E22" s="98"/>
      <c r="F22" s="98"/>
      <c r="G22" s="98"/>
      <c r="H22" s="98"/>
      <c r="I22" s="98"/>
      <c r="J22" s="98"/>
      <c r="K22" s="98"/>
      <c r="L22" s="98"/>
      <c r="M22" s="98"/>
      <c r="N22" s="98"/>
      <c r="O22" s="98"/>
      <c r="P22" s="98"/>
      <c r="Q22" s="98"/>
      <c r="R22" s="98"/>
      <c r="S22" s="98"/>
      <c r="T22" s="98"/>
      <c r="U22" s="98"/>
      <c r="V22" s="98"/>
      <c r="W22" s="98"/>
      <c r="X22" s="98"/>
      <c r="Y22" s="98"/>
      <c r="Z22" s="98"/>
      <c r="AA22" s="104" t="s">
        <v>17</v>
      </c>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row>
    <row r="23" spans="1:51" ht="14.25">
      <c r="A23" s="98"/>
      <c r="B23" s="104" t="s">
        <v>17</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0"/>
      <c r="AB23" s="100"/>
      <c r="AC23" s="98"/>
      <c r="AD23" s="98"/>
      <c r="AE23" s="98"/>
      <c r="AF23" s="98"/>
      <c r="AG23" s="98"/>
      <c r="AH23" s="98"/>
      <c r="AI23" s="98"/>
      <c r="AJ23" s="98"/>
      <c r="AK23" s="98"/>
      <c r="AL23" s="98"/>
      <c r="AM23" s="98"/>
      <c r="AN23" s="98"/>
      <c r="AO23" s="98"/>
      <c r="AP23" s="98"/>
      <c r="AQ23" s="98"/>
      <c r="AR23" s="98"/>
      <c r="AS23" s="98"/>
      <c r="AT23" s="98"/>
      <c r="AU23" s="98"/>
      <c r="AV23" s="98"/>
      <c r="AW23" s="98"/>
      <c r="AX23" s="98"/>
      <c r="AY23" s="98"/>
    </row>
    <row r="24" spans="1:51" ht="14.25">
      <c r="A24" s="98"/>
      <c r="B24" s="100"/>
      <c r="C24" s="100"/>
      <c r="D24" s="98"/>
      <c r="E24" s="98"/>
      <c r="F24" s="98"/>
      <c r="G24" s="98"/>
      <c r="H24" s="98"/>
      <c r="I24" s="98"/>
      <c r="J24" s="98"/>
      <c r="K24" s="98"/>
      <c r="L24" s="98"/>
      <c r="M24" s="98"/>
      <c r="N24" s="98"/>
      <c r="O24" s="98"/>
      <c r="P24" s="98"/>
      <c r="Q24" s="98"/>
      <c r="R24" s="98"/>
      <c r="S24" s="98"/>
      <c r="T24" s="98"/>
      <c r="U24" s="98"/>
      <c r="V24" s="98"/>
      <c r="W24" s="98"/>
      <c r="X24" s="98"/>
      <c r="Y24" s="98"/>
      <c r="Z24" s="98"/>
      <c r="AA24" s="98"/>
      <c r="AB24" s="100" t="s">
        <v>21</v>
      </c>
      <c r="AC24" s="98"/>
      <c r="AD24" s="98"/>
      <c r="AE24" s="98"/>
      <c r="AF24" s="98"/>
      <c r="AG24" s="98"/>
      <c r="AH24" s="98"/>
      <c r="AI24" s="100" t="s">
        <v>6</v>
      </c>
      <c r="AJ24" s="98" t="str">
        <f>+K25</f>
        <v>○○○○○○○○○○工事</v>
      </c>
      <c r="AK24" s="98"/>
      <c r="AL24" s="98"/>
      <c r="AM24" s="98"/>
      <c r="AN24" s="98"/>
      <c r="AO24" s="98"/>
      <c r="AP24" s="98"/>
      <c r="AQ24" s="98"/>
      <c r="AR24" s="98"/>
      <c r="AS24" s="98"/>
      <c r="AT24" s="98"/>
      <c r="AU24" s="98"/>
      <c r="AV24" s="98"/>
      <c r="AW24" s="98"/>
      <c r="AX24" s="98"/>
      <c r="AY24" s="98"/>
    </row>
    <row r="25" spans="1:51" ht="14.25">
      <c r="A25" s="98"/>
      <c r="B25" s="98"/>
      <c r="C25" s="100" t="s">
        <v>21</v>
      </c>
      <c r="D25" s="98"/>
      <c r="E25" s="98"/>
      <c r="F25" s="98"/>
      <c r="G25" s="98"/>
      <c r="H25" s="98"/>
      <c r="I25" s="98"/>
      <c r="J25" s="100" t="s">
        <v>6</v>
      </c>
      <c r="K25" s="98" t="str">
        <f>+入力!H3</f>
        <v>○○○○○○○○○○工事</v>
      </c>
      <c r="L25" s="98"/>
      <c r="M25" s="98"/>
      <c r="N25" s="98"/>
      <c r="O25" s="98"/>
      <c r="P25" s="98"/>
      <c r="Q25" s="98"/>
      <c r="R25" s="98"/>
      <c r="S25" s="98"/>
      <c r="T25" s="98"/>
      <c r="U25" s="98"/>
      <c r="V25" s="98"/>
      <c r="W25" s="98"/>
      <c r="X25" s="98"/>
      <c r="Y25" s="98"/>
      <c r="Z25" s="98"/>
      <c r="AA25" s="98"/>
      <c r="AB25" s="100"/>
      <c r="AC25" s="98"/>
      <c r="AD25" s="98"/>
      <c r="AE25" s="98"/>
      <c r="AF25" s="98"/>
      <c r="AG25" s="98"/>
      <c r="AH25" s="98"/>
      <c r="AI25" s="100"/>
      <c r="AJ25" s="98"/>
      <c r="AK25" s="98"/>
      <c r="AL25" s="98"/>
      <c r="AM25" s="98"/>
      <c r="AN25" s="98"/>
      <c r="AO25" s="98"/>
      <c r="AP25" s="98"/>
      <c r="AQ25" s="98"/>
      <c r="AR25" s="98"/>
      <c r="AS25" s="98"/>
      <c r="AT25" s="98"/>
      <c r="AU25" s="98"/>
      <c r="AV25" s="98"/>
      <c r="AW25" s="98"/>
      <c r="AX25" s="98"/>
      <c r="AY25" s="98"/>
    </row>
    <row r="26" spans="1:51" ht="14.25">
      <c r="A26" s="98"/>
      <c r="B26" s="98"/>
      <c r="C26" s="100"/>
      <c r="D26" s="98"/>
      <c r="E26" s="98"/>
      <c r="F26" s="98"/>
      <c r="G26" s="98"/>
      <c r="H26" s="98"/>
      <c r="I26" s="98"/>
      <c r="J26" s="100"/>
      <c r="K26" s="98"/>
      <c r="L26" s="98"/>
      <c r="M26" s="98"/>
      <c r="N26" s="98"/>
      <c r="O26" s="98"/>
      <c r="P26" s="98"/>
      <c r="Q26" s="98"/>
      <c r="R26" s="98"/>
      <c r="S26" s="98"/>
      <c r="T26" s="98"/>
      <c r="U26" s="98"/>
      <c r="V26" s="98"/>
      <c r="W26" s="98"/>
      <c r="X26" s="98"/>
      <c r="Y26" s="98"/>
      <c r="Z26" s="98"/>
      <c r="AA26" s="98"/>
      <c r="AB26" s="100" t="s">
        <v>329</v>
      </c>
      <c r="AC26" s="98"/>
      <c r="AD26" s="98"/>
      <c r="AE26" s="98"/>
      <c r="AF26" s="98"/>
      <c r="AG26" s="98"/>
      <c r="AH26" s="98"/>
      <c r="AI26" s="100" t="s">
        <v>6</v>
      </c>
      <c r="AJ26" s="224" t="s">
        <v>330</v>
      </c>
      <c r="AK26" s="98"/>
      <c r="AL26" s="98"/>
      <c r="AM26" s="98"/>
      <c r="AN26" s="98"/>
      <c r="AO26" s="98"/>
      <c r="AP26" s="98"/>
      <c r="AQ26" s="98"/>
      <c r="AR26" s="98"/>
      <c r="AS26" s="98"/>
      <c r="AT26" s="98"/>
      <c r="AU26" s="98"/>
      <c r="AV26" s="98"/>
      <c r="AW26" s="98"/>
      <c r="AX26" s="98"/>
      <c r="AY26" s="98"/>
    </row>
    <row r="27" spans="1:51" ht="14.25">
      <c r="A27" s="98"/>
      <c r="B27" s="98"/>
      <c r="C27" s="100" t="s">
        <v>18</v>
      </c>
      <c r="D27" s="98"/>
      <c r="E27" s="98"/>
      <c r="F27" s="98"/>
      <c r="G27" s="98"/>
      <c r="H27" s="98"/>
      <c r="I27" s="98"/>
      <c r="J27" s="100" t="s">
        <v>6</v>
      </c>
      <c r="K27" s="224" t="str">
        <f>+IF(入力!E29&gt;0,"（増）",IF(入力!E29&lt;0,"（減）",""))&amp;入力!H25</f>
        <v>（増）△△△，△△△円</v>
      </c>
      <c r="L27" s="98"/>
      <c r="M27" s="98"/>
      <c r="N27" s="98"/>
      <c r="O27" s="98"/>
      <c r="P27" s="98"/>
      <c r="Q27" s="98"/>
      <c r="R27" s="98"/>
      <c r="S27" s="98"/>
      <c r="T27" s="98"/>
      <c r="U27" s="98"/>
      <c r="V27" s="98"/>
      <c r="W27" s="98"/>
      <c r="X27" s="98"/>
      <c r="Y27" s="98"/>
      <c r="Z27" s="98"/>
      <c r="AA27" s="98"/>
      <c r="AB27" s="100"/>
      <c r="AC27" s="98"/>
      <c r="AD27" s="98"/>
      <c r="AE27" s="98"/>
      <c r="AF27" s="98"/>
      <c r="AG27" s="98"/>
      <c r="AH27" s="98"/>
      <c r="AI27" s="100"/>
      <c r="AJ27" s="98"/>
      <c r="AK27" s="98"/>
      <c r="AL27" s="98"/>
      <c r="AM27" s="98"/>
      <c r="AN27" s="98"/>
      <c r="AO27" s="98"/>
      <c r="AP27" s="98"/>
      <c r="AQ27" s="98"/>
      <c r="AR27" s="98"/>
      <c r="AS27" s="98"/>
      <c r="AT27" s="98"/>
      <c r="AU27" s="98"/>
      <c r="AV27" s="98"/>
      <c r="AW27" s="98"/>
      <c r="AX27" s="98"/>
      <c r="AY27" s="98"/>
    </row>
    <row r="28" spans="1:51" ht="14.25">
      <c r="A28" s="98"/>
      <c r="B28" s="100"/>
      <c r="C28" s="100"/>
      <c r="D28" s="98"/>
      <c r="E28" s="98"/>
      <c r="F28" s="98"/>
      <c r="G28" s="98"/>
      <c r="H28" s="98"/>
      <c r="I28" s="98"/>
      <c r="J28" s="98"/>
      <c r="K28" s="98"/>
      <c r="L28" s="98"/>
      <c r="M28" s="98"/>
      <c r="N28" s="98"/>
      <c r="O28" s="98"/>
      <c r="P28" s="98"/>
      <c r="Q28" s="98"/>
      <c r="R28" s="98"/>
      <c r="S28" s="98"/>
      <c r="T28" s="98"/>
      <c r="U28" s="98"/>
      <c r="V28" s="98"/>
      <c r="W28" s="98"/>
      <c r="X28" s="98"/>
      <c r="Y28" s="98"/>
      <c r="Z28" s="98"/>
      <c r="AA28" s="98"/>
      <c r="AB28" s="100" t="s">
        <v>331</v>
      </c>
      <c r="AC28" s="98"/>
      <c r="AD28" s="98"/>
      <c r="AE28" s="98"/>
      <c r="AF28" s="98"/>
      <c r="AG28" s="98"/>
      <c r="AH28" s="98"/>
      <c r="AI28" s="100" t="s">
        <v>6</v>
      </c>
      <c r="AJ28" s="224" t="s">
        <v>332</v>
      </c>
      <c r="AK28" s="98"/>
      <c r="AL28" s="98"/>
      <c r="AM28" s="98"/>
      <c r="AN28" s="98"/>
      <c r="AO28" s="98"/>
      <c r="AP28" s="98"/>
      <c r="AQ28" s="98"/>
      <c r="AR28" s="98"/>
      <c r="AS28" s="98"/>
      <c r="AT28" s="98"/>
      <c r="AU28" s="98"/>
      <c r="AV28" s="98"/>
      <c r="AW28" s="98"/>
      <c r="AX28" s="98"/>
      <c r="AY28" s="98"/>
    </row>
    <row r="29" spans="1:51" ht="14.25">
      <c r="A29" s="98"/>
      <c r="B29" s="98"/>
      <c r="C29" s="98"/>
      <c r="D29" s="98" t="str">
        <f>+"うち取引に係わる消費税及び地方消費税の額　"&amp;入力!H26</f>
        <v>うち取引に係わる消費税及び地方消費税の額　△△，△△△円</v>
      </c>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row>
    <row r="30" spans="1:51" ht="14.25">
      <c r="A30" s="98"/>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row>
    <row r="31" spans="1:51" ht="14.25">
      <c r="A31" s="98"/>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row>
    <row r="32" spans="1:51" ht="18.75" customHeight="1">
      <c r="A32" s="98"/>
      <c r="B32" s="98"/>
      <c r="C32" s="98"/>
      <c r="D32" s="8"/>
      <c r="E32" s="9"/>
      <c r="F32" s="9"/>
      <c r="G32" s="9"/>
      <c r="H32" s="9"/>
      <c r="I32" s="9"/>
      <c r="J32" s="9"/>
      <c r="K32" s="9"/>
      <c r="L32" s="9"/>
      <c r="M32" s="9"/>
      <c r="N32" s="9"/>
      <c r="O32" s="9"/>
      <c r="P32" s="9"/>
      <c r="Q32" s="9"/>
      <c r="R32" s="9"/>
      <c r="S32" s="9"/>
      <c r="T32" s="9"/>
      <c r="U32" s="9"/>
      <c r="V32" s="9"/>
      <c r="W32" s="9"/>
      <c r="X32" s="10"/>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row>
    <row r="33" spans="1:51" ht="18.75" customHeight="1">
      <c r="A33" s="98"/>
      <c r="B33" s="98"/>
      <c r="C33" s="98"/>
      <c r="D33" s="11"/>
      <c r="E33" s="12" t="s">
        <v>19</v>
      </c>
      <c r="F33" s="12"/>
      <c r="G33" s="12"/>
      <c r="H33" s="12"/>
      <c r="I33" s="12"/>
      <c r="J33" s="12"/>
      <c r="K33" s="12"/>
      <c r="L33" s="12"/>
      <c r="M33" s="12"/>
      <c r="N33" s="12"/>
      <c r="O33" s="12"/>
      <c r="P33" s="12"/>
      <c r="Q33" s="12"/>
      <c r="R33" s="12"/>
      <c r="S33" s="12"/>
      <c r="T33" s="12"/>
      <c r="U33" s="12"/>
      <c r="V33" s="12"/>
      <c r="W33" s="12"/>
      <c r="X33" s="13"/>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row>
    <row r="34" spans="1:51" ht="18.75" customHeight="1">
      <c r="A34" s="98"/>
      <c r="B34" s="98"/>
      <c r="C34" s="98"/>
      <c r="D34" s="11"/>
      <c r="E34" s="12"/>
      <c r="F34" s="12"/>
      <c r="G34" s="12"/>
      <c r="H34" s="12"/>
      <c r="I34" s="12"/>
      <c r="J34" s="12"/>
      <c r="K34" s="12"/>
      <c r="L34" s="12"/>
      <c r="M34" s="12"/>
      <c r="N34" s="12"/>
      <c r="O34" s="12"/>
      <c r="P34" s="12"/>
      <c r="Q34" s="12"/>
      <c r="R34" s="12"/>
      <c r="S34" s="12"/>
      <c r="T34" s="12"/>
      <c r="U34" s="12"/>
      <c r="V34" s="12"/>
      <c r="W34" s="12"/>
      <c r="X34" s="13"/>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row>
    <row r="35" spans="1:51" ht="18.75" customHeight="1">
      <c r="A35" s="98"/>
      <c r="B35" s="98"/>
      <c r="C35" s="98"/>
      <c r="D35" s="11"/>
      <c r="E35" s="12"/>
      <c r="F35" s="12"/>
      <c r="G35" s="12"/>
      <c r="H35" s="12"/>
      <c r="I35" s="12"/>
      <c r="J35" s="12"/>
      <c r="K35" s="12"/>
      <c r="L35" s="12"/>
      <c r="M35" s="12"/>
      <c r="N35" s="12"/>
      <c r="O35" s="12"/>
      <c r="P35" s="12"/>
      <c r="Q35" s="12"/>
      <c r="R35" s="12"/>
      <c r="S35" s="12"/>
      <c r="T35" s="12"/>
      <c r="U35" s="12"/>
      <c r="V35" s="12"/>
      <c r="W35" s="14" t="str">
        <f>+入力!H31</f>
        <v>元号○年○月○日</v>
      </c>
      <c r="X35" s="13"/>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row>
    <row r="36" spans="1:51" ht="18.75" customHeight="1">
      <c r="A36" s="98"/>
      <c r="B36" s="98"/>
      <c r="C36" s="98"/>
      <c r="D36" s="11"/>
      <c r="E36" s="12"/>
      <c r="F36" s="12"/>
      <c r="G36" s="12"/>
      <c r="H36" s="12"/>
      <c r="I36" s="12"/>
      <c r="J36" s="12"/>
      <c r="K36" s="12"/>
      <c r="L36" s="12"/>
      <c r="M36" s="12"/>
      <c r="N36" s="12"/>
      <c r="O36" s="12"/>
      <c r="P36" s="12"/>
      <c r="Q36" s="12"/>
      <c r="R36" s="12"/>
      <c r="S36" s="12"/>
      <c r="T36" s="12"/>
      <c r="U36" s="12"/>
      <c r="V36" s="12"/>
      <c r="W36" s="14"/>
      <c r="X36" s="13"/>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row>
    <row r="37" spans="1:51" ht="18.75" customHeight="1">
      <c r="A37" s="98"/>
      <c r="B37" s="98"/>
      <c r="C37" s="98"/>
      <c r="D37" s="11"/>
      <c r="E37" s="12" t="s">
        <v>20</v>
      </c>
      <c r="F37" s="12"/>
      <c r="G37" s="12"/>
      <c r="H37" s="12" t="str">
        <f>IF(入力!$E$28="",入力!H10,"")</f>
        <v>光市○○六丁目１番１号</v>
      </c>
      <c r="I37" s="12"/>
      <c r="J37" s="12"/>
      <c r="K37" s="12"/>
      <c r="L37" s="12"/>
      <c r="M37" s="12"/>
      <c r="N37" s="12"/>
      <c r="O37" s="12"/>
      <c r="P37" s="12"/>
      <c r="Q37" s="12"/>
      <c r="R37" s="12"/>
      <c r="S37" s="12"/>
      <c r="T37" s="12"/>
      <c r="U37" s="12"/>
      <c r="V37" s="12"/>
      <c r="W37" s="12"/>
      <c r="X37" s="13"/>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row>
    <row r="38" spans="1:51" ht="18.75" customHeight="1">
      <c r="A38" s="98"/>
      <c r="B38" s="98"/>
      <c r="C38" s="98"/>
      <c r="D38" s="11"/>
      <c r="E38" s="12"/>
      <c r="F38" s="12"/>
      <c r="G38" s="15"/>
      <c r="H38" s="12" t="str">
        <f>IF(入力!$E$28="",入力!H11,"")</f>
        <v>株式会社○○</v>
      </c>
      <c r="I38" s="12"/>
      <c r="J38" s="12"/>
      <c r="K38" s="12"/>
      <c r="L38" s="12"/>
      <c r="M38" s="12"/>
      <c r="N38" s="12"/>
      <c r="O38" s="12"/>
      <c r="P38" s="12"/>
      <c r="Q38" s="12"/>
      <c r="R38" s="12"/>
      <c r="S38" s="12"/>
      <c r="T38" s="12"/>
      <c r="U38" s="12"/>
      <c r="V38" s="12"/>
      <c r="W38" s="12"/>
      <c r="X38" s="13"/>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row>
    <row r="39" spans="1:51" ht="18.75" customHeight="1">
      <c r="A39" s="98"/>
      <c r="B39" s="98"/>
      <c r="C39" s="98"/>
      <c r="D39" s="11"/>
      <c r="E39" s="16"/>
      <c r="F39" s="12"/>
      <c r="G39" s="12"/>
      <c r="H39" s="12" t="str">
        <f>IF(入力!$E$28="",入力!H12,"")</f>
        <v>代表取締役　○○　○○</v>
      </c>
      <c r="I39" s="12"/>
      <c r="J39" s="12"/>
      <c r="K39" s="12"/>
      <c r="L39" s="12"/>
      <c r="M39" s="12"/>
      <c r="N39" s="12"/>
      <c r="O39" s="12"/>
      <c r="P39" s="12"/>
      <c r="Q39" s="12"/>
      <c r="R39" s="12"/>
      <c r="S39" s="12"/>
      <c r="T39" s="12"/>
      <c r="U39" s="12"/>
      <c r="V39" s="12"/>
      <c r="W39" s="12"/>
      <c r="X39" s="13"/>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row>
    <row r="40" spans="1:51" ht="18.75" customHeight="1">
      <c r="A40" s="98"/>
      <c r="B40" s="98"/>
      <c r="C40" s="98"/>
      <c r="D40" s="17"/>
      <c r="E40" s="18"/>
      <c r="F40" s="19"/>
      <c r="G40" s="19"/>
      <c r="H40" s="19"/>
      <c r="I40" s="19"/>
      <c r="J40" s="19"/>
      <c r="K40" s="19"/>
      <c r="L40" s="19"/>
      <c r="M40" s="19"/>
      <c r="N40" s="19"/>
      <c r="O40" s="19"/>
      <c r="P40" s="19"/>
      <c r="Q40" s="19"/>
      <c r="R40" s="19"/>
      <c r="S40" s="19"/>
      <c r="T40" s="19"/>
      <c r="U40" s="19"/>
      <c r="V40" s="19"/>
      <c r="W40" s="19"/>
      <c r="X40" s="20"/>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row>
    <row r="41" spans="1:51" ht="18.75" customHeight="1">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row>
    <row r="42" spans="1:51" ht="18.75" customHeight="1">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row>
  </sheetData>
  <mergeCells count="6">
    <mergeCell ref="B19:Z21"/>
    <mergeCell ref="R3:Y3"/>
    <mergeCell ref="R4:Y4"/>
    <mergeCell ref="AQ3:AX3"/>
    <mergeCell ref="AQ4:AX4"/>
    <mergeCell ref="AA19:AY20"/>
  </mergeCells>
  <phoneticPr fontId="6"/>
  <printOptions horizontalCentered="1"/>
  <pageMargins left="0.59055118110236227" right="0.59055118110236227" top="0.59055118110236227" bottom="0.59055118110236227" header="0.31496062992125984" footer="0.31496062992125984"/>
  <pageSetup paperSize="9" orientation="portrait" r:id="rId1"/>
  <colBreaks count="1" manualBreakCount="1">
    <brk id="26" min="1" max="4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DA059-7880-4316-9BEF-22E658DD74AC}">
  <sheetPr>
    <tabColor rgb="FFFFFF00"/>
  </sheetPr>
  <dimension ref="B1:AG43"/>
  <sheetViews>
    <sheetView view="pageBreakPreview" zoomScale="70" zoomScaleNormal="55" zoomScaleSheetLayoutView="70" workbookViewId="0">
      <selection activeCell="B6" sqref="B6"/>
    </sheetView>
  </sheetViews>
  <sheetFormatPr defaultRowHeight="21" customHeight="1"/>
  <cols>
    <col min="1" max="1" width="3.5" style="21" customWidth="1"/>
    <col min="2" max="2" width="2.625" style="21" customWidth="1"/>
    <col min="3" max="3" width="23.75" style="21" customWidth="1"/>
    <col min="4" max="4" width="2.5" style="21" customWidth="1"/>
    <col min="5" max="5" width="6.875" style="21" customWidth="1"/>
    <col min="6" max="6" width="13" style="21" customWidth="1"/>
    <col min="7" max="7" width="31.375" style="21" customWidth="1"/>
    <col min="8" max="8" width="2.625" style="21" customWidth="1"/>
    <col min="9" max="9" width="15.25" style="21" customWidth="1"/>
    <col min="10" max="16384" width="9" style="21"/>
  </cols>
  <sheetData>
    <row r="1" spans="2:33" ht="18" customHeight="1"/>
    <row r="2" spans="2:33" ht="18.75" customHeight="1">
      <c r="B2" s="66" t="s">
        <v>254</v>
      </c>
      <c r="C2" s="12"/>
      <c r="D2" s="12"/>
      <c r="E2" s="12"/>
      <c r="F2" s="12"/>
      <c r="G2" s="12"/>
      <c r="H2" s="12"/>
    </row>
    <row r="3" spans="2:33" ht="14.25">
      <c r="B3" s="12"/>
      <c r="C3" s="12"/>
      <c r="D3" s="12"/>
      <c r="E3" s="12"/>
      <c r="F3" s="12"/>
      <c r="G3" s="12"/>
      <c r="H3" s="12"/>
    </row>
    <row r="4" spans="2:33" ht="18.75" customHeight="1">
      <c r="B4" s="12"/>
      <c r="C4" s="66"/>
      <c r="D4" s="12"/>
      <c r="E4" s="12"/>
      <c r="F4" s="12"/>
      <c r="G4" s="67" t="str">
        <f>+入力!H32</f>
        <v>元号○年○月○日</v>
      </c>
    </row>
    <row r="5" spans="2:33" ht="14.25">
      <c r="B5" s="12"/>
      <c r="C5" s="12"/>
      <c r="D5" s="12"/>
      <c r="E5" s="12"/>
      <c r="F5" s="12"/>
      <c r="G5" s="12"/>
      <c r="H5" s="12"/>
    </row>
    <row r="6" spans="2:33" ht="18.75" customHeight="1">
      <c r="B6" s="183"/>
      <c r="C6" s="12" t="str">
        <f>+入力!H9&amp;"　様"</f>
        <v>光市長　○　○　　　○　様</v>
      </c>
      <c r="D6" s="12"/>
      <c r="E6" s="12"/>
      <c r="F6" s="12"/>
      <c r="G6" s="12"/>
      <c r="H6" s="12"/>
    </row>
    <row r="7" spans="2:33" ht="14.25">
      <c r="B7" s="12"/>
      <c r="C7" s="12"/>
      <c r="D7" s="12"/>
      <c r="E7" s="12"/>
      <c r="F7" s="12"/>
      <c r="G7" s="12"/>
      <c r="H7" s="12"/>
    </row>
    <row r="8" spans="2:33" ht="18.75" customHeight="1">
      <c r="B8" s="12"/>
      <c r="C8" s="12"/>
      <c r="D8" s="12"/>
      <c r="E8" s="67"/>
      <c r="F8" s="67"/>
      <c r="G8" s="12" t="str">
        <f>+入力!H10</f>
        <v>光市○○六丁目１番１号</v>
      </c>
      <c r="H8" s="12"/>
    </row>
    <row r="9" spans="2:33" ht="18.75" customHeight="1">
      <c r="B9" s="12"/>
      <c r="C9" s="12"/>
      <c r="D9" s="12"/>
      <c r="E9" s="12"/>
      <c r="F9" s="12"/>
      <c r="G9" s="12" t="str">
        <f>+入力!H11</f>
        <v>株式会社○○</v>
      </c>
      <c r="H9" s="12"/>
    </row>
    <row r="10" spans="2:33" ht="18.75" customHeight="1">
      <c r="B10" s="12"/>
      <c r="C10" s="12"/>
      <c r="D10" s="12"/>
      <c r="E10" s="12"/>
      <c r="F10" s="12"/>
      <c r="G10" s="12" t="str">
        <f>+入力!H12</f>
        <v>代表取締役　○○　○○</v>
      </c>
      <c r="H10" s="12"/>
    </row>
    <row r="11" spans="2:33" ht="18.75" customHeight="1">
      <c r="B11" s="12"/>
      <c r="C11" s="12"/>
      <c r="D11" s="12"/>
      <c r="E11" s="12"/>
      <c r="F11" s="12"/>
      <c r="G11" s="68" t="str">
        <f>+"担 当 者："&amp;入力!H13</f>
        <v>担 当 者：●●　●●</v>
      </c>
      <c r="H11" s="12"/>
    </row>
    <row r="12" spans="2:33" ht="18.75" customHeight="1">
      <c r="B12" s="12"/>
      <c r="C12" s="69"/>
      <c r="D12" s="70"/>
      <c r="E12" s="70"/>
      <c r="F12" s="70"/>
      <c r="G12" s="68" t="str">
        <f>+"電話番号："&amp;入力!H14</f>
        <v>電話番号：○○○-○○-○○○○</v>
      </c>
      <c r="H12" s="12"/>
    </row>
    <row r="13" spans="2:33" ht="18.75" customHeight="1">
      <c r="B13" s="12"/>
      <c r="C13" s="69"/>
      <c r="D13" s="70"/>
      <c r="E13" s="70"/>
      <c r="F13" s="70"/>
      <c r="G13" s="71"/>
      <c r="H13" s="12"/>
    </row>
    <row r="14" spans="2:33" ht="18.75" customHeight="1">
      <c r="B14" s="12"/>
      <c r="C14" s="69" t="s">
        <v>22</v>
      </c>
      <c r="D14" s="70"/>
      <c r="E14" s="70"/>
      <c r="F14" s="70"/>
      <c r="G14" s="71"/>
      <c r="H14" s="12"/>
    </row>
    <row r="15" spans="2:33" ht="18.75" customHeight="1">
      <c r="B15" s="12"/>
      <c r="C15" s="69"/>
      <c r="D15" s="70"/>
      <c r="E15" s="70"/>
      <c r="F15" s="70"/>
      <c r="G15" s="71"/>
      <c r="H15" s="12"/>
    </row>
    <row r="16" spans="2:33" ht="18" customHeight="1">
      <c r="B16" s="12"/>
      <c r="C16" s="471" t="s">
        <v>24</v>
      </c>
      <c r="D16" s="471"/>
      <c r="E16" s="471"/>
      <c r="F16" s="471"/>
      <c r="G16" s="471"/>
      <c r="H16" s="72"/>
      <c r="J16" s="7"/>
      <c r="K16" s="7"/>
      <c r="L16" s="7"/>
      <c r="M16" s="7"/>
      <c r="N16" s="7"/>
      <c r="O16" s="7"/>
      <c r="T16" s="7"/>
      <c r="U16" s="7"/>
      <c r="V16" s="7"/>
      <c r="W16" s="7"/>
      <c r="X16" s="7"/>
      <c r="Y16" s="7"/>
      <c r="Z16" s="7"/>
      <c r="AA16" s="7"/>
      <c r="AB16" s="7"/>
      <c r="AC16" s="7"/>
      <c r="AD16" s="7"/>
      <c r="AE16" s="7"/>
      <c r="AF16" s="7"/>
      <c r="AG16" s="7"/>
    </row>
    <row r="17" spans="2:33" ht="18" customHeight="1">
      <c r="B17" s="72"/>
      <c r="C17" s="471"/>
      <c r="D17" s="471"/>
      <c r="E17" s="471"/>
      <c r="F17" s="471"/>
      <c r="G17" s="471"/>
      <c r="H17" s="72"/>
      <c r="I17" s="7"/>
      <c r="J17" s="7"/>
      <c r="K17" s="7"/>
      <c r="L17" s="7"/>
      <c r="M17" s="7"/>
      <c r="N17" s="7"/>
      <c r="O17" s="7"/>
      <c r="T17" s="7"/>
      <c r="U17" s="7"/>
      <c r="V17" s="7"/>
      <c r="W17" s="7"/>
      <c r="X17" s="7"/>
      <c r="Y17" s="7"/>
      <c r="Z17" s="7"/>
      <c r="AA17" s="7"/>
      <c r="AB17" s="7"/>
      <c r="AC17" s="7"/>
      <c r="AD17" s="7"/>
      <c r="AE17" s="7"/>
      <c r="AF17" s="7"/>
      <c r="AG17" s="7"/>
    </row>
    <row r="18" spans="2:33" ht="11.25" customHeight="1">
      <c r="B18" s="73"/>
      <c r="C18" s="73"/>
      <c r="D18" s="73"/>
      <c r="E18" s="73"/>
      <c r="F18" s="73"/>
      <c r="G18" s="12"/>
      <c r="H18" s="12"/>
      <c r="I18" s="7"/>
      <c r="J18" s="7"/>
      <c r="K18" s="7"/>
      <c r="L18" s="7"/>
      <c r="M18" s="7"/>
      <c r="N18" s="7"/>
      <c r="O18" s="7"/>
      <c r="T18" s="7"/>
      <c r="U18" s="7"/>
      <c r="V18" s="7"/>
      <c r="W18" s="7"/>
      <c r="X18" s="7"/>
      <c r="Y18" s="7"/>
      <c r="Z18" s="7"/>
      <c r="AA18" s="7"/>
      <c r="AB18" s="7"/>
      <c r="AC18" s="7"/>
      <c r="AD18" s="7"/>
      <c r="AE18" s="7"/>
      <c r="AF18" s="7"/>
      <c r="AG18" s="7"/>
    </row>
    <row r="19" spans="2:33" ht="18" customHeight="1">
      <c r="B19" s="12"/>
      <c r="C19" s="471" t="s">
        <v>23</v>
      </c>
      <c r="D19" s="471"/>
      <c r="E19" s="471"/>
      <c r="F19" s="471"/>
      <c r="G19" s="471"/>
      <c r="H19" s="72"/>
      <c r="J19" s="7"/>
      <c r="K19" s="7"/>
      <c r="L19" s="7"/>
      <c r="M19" s="7"/>
      <c r="N19" s="7"/>
      <c r="O19" s="7"/>
      <c r="T19" s="7"/>
      <c r="U19" s="7"/>
      <c r="V19" s="7"/>
      <c r="W19" s="7"/>
      <c r="X19" s="7"/>
      <c r="Y19" s="7"/>
      <c r="Z19" s="7"/>
      <c r="AA19" s="7"/>
      <c r="AB19" s="7"/>
      <c r="AC19" s="7"/>
      <c r="AD19" s="7"/>
      <c r="AE19" s="7"/>
      <c r="AF19" s="7"/>
      <c r="AG19" s="7"/>
    </row>
    <row r="20" spans="2:33" ht="18" customHeight="1">
      <c r="B20" s="72"/>
      <c r="C20" s="471"/>
      <c r="D20" s="471"/>
      <c r="E20" s="471"/>
      <c r="F20" s="471"/>
      <c r="G20" s="471"/>
      <c r="H20" s="72"/>
      <c r="I20" s="7"/>
      <c r="J20" s="7"/>
      <c r="K20" s="7"/>
      <c r="L20" s="7"/>
      <c r="M20" s="7"/>
      <c r="N20" s="7"/>
      <c r="O20" s="7"/>
      <c r="T20" s="7"/>
      <c r="U20" s="7"/>
      <c r="V20" s="7"/>
      <c r="W20" s="7"/>
      <c r="X20" s="7"/>
      <c r="Y20" s="7"/>
      <c r="Z20" s="7"/>
      <c r="AA20" s="7"/>
      <c r="AB20" s="7"/>
      <c r="AC20" s="7"/>
      <c r="AD20" s="7"/>
      <c r="AE20" s="7"/>
      <c r="AF20" s="7"/>
      <c r="AG20" s="7"/>
    </row>
    <row r="21" spans="2:33" ht="14.25">
      <c r="B21" s="12"/>
      <c r="C21" s="73"/>
      <c r="D21" s="73"/>
      <c r="E21" s="73"/>
      <c r="F21" s="73"/>
      <c r="G21" s="73"/>
      <c r="H21" s="12"/>
      <c r="I21" s="7"/>
      <c r="J21" s="7"/>
      <c r="K21" s="7"/>
      <c r="L21" s="7"/>
      <c r="M21" s="7"/>
      <c r="N21" s="7"/>
      <c r="O21" s="7"/>
      <c r="P21" s="7"/>
      <c r="Q21" s="7"/>
      <c r="R21" s="7"/>
      <c r="S21" s="7"/>
      <c r="T21" s="7"/>
      <c r="U21" s="7"/>
      <c r="V21" s="7"/>
      <c r="W21" s="7"/>
      <c r="X21" s="7"/>
      <c r="Y21" s="7"/>
      <c r="Z21" s="7"/>
      <c r="AA21" s="7"/>
      <c r="AB21" s="7"/>
      <c r="AC21" s="7"/>
      <c r="AD21" s="7"/>
      <c r="AE21" s="7"/>
      <c r="AF21" s="7"/>
      <c r="AG21" s="7"/>
    </row>
    <row r="22" spans="2:33" ht="18.75" customHeight="1">
      <c r="B22" s="12"/>
      <c r="C22" s="74" t="s">
        <v>17</v>
      </c>
      <c r="D22" s="70"/>
      <c r="E22" s="70"/>
      <c r="F22" s="70"/>
      <c r="G22" s="71"/>
      <c r="H22" s="12"/>
    </row>
    <row r="23" spans="2:33" ht="17.25">
      <c r="B23" s="12"/>
      <c r="C23" s="69"/>
      <c r="D23" s="70"/>
      <c r="E23" s="70"/>
      <c r="F23" s="70"/>
      <c r="G23" s="71"/>
      <c r="H23" s="12"/>
      <c r="I23" s="7"/>
      <c r="J23" s="7"/>
      <c r="K23" s="7"/>
      <c r="L23" s="7"/>
      <c r="M23" s="7"/>
      <c r="N23" s="7"/>
      <c r="O23" s="7"/>
      <c r="P23" s="7"/>
      <c r="Q23" s="7"/>
      <c r="R23" s="7"/>
      <c r="S23" s="7"/>
      <c r="T23" s="7"/>
      <c r="U23" s="7"/>
      <c r="V23" s="7"/>
      <c r="W23" s="7"/>
      <c r="X23" s="7"/>
      <c r="Y23" s="7"/>
      <c r="Z23" s="7"/>
      <c r="AA23" s="7"/>
      <c r="AB23" s="7"/>
      <c r="AC23" s="7"/>
      <c r="AD23" s="7"/>
      <c r="AE23" s="7"/>
      <c r="AF23" s="7"/>
      <c r="AG23" s="7"/>
    </row>
    <row r="24" spans="2:33" ht="30" customHeight="1">
      <c r="B24" s="12"/>
      <c r="C24" s="75" t="s">
        <v>25</v>
      </c>
      <c r="D24" s="76"/>
      <c r="E24" s="77" t="str">
        <f>+入力!H3</f>
        <v>○○○○○○○○○○工事</v>
      </c>
      <c r="F24" s="77"/>
      <c r="G24" s="78"/>
      <c r="H24" s="12"/>
    </row>
    <row r="25" spans="2:33" ht="30" customHeight="1">
      <c r="B25" s="12"/>
      <c r="C25" s="75" t="s">
        <v>26</v>
      </c>
      <c r="D25" s="76"/>
      <c r="E25" s="77" t="str">
        <f>+入力!H33</f>
        <v>○○○○○○○○○○○○○</v>
      </c>
      <c r="F25" s="77"/>
      <c r="G25" s="78"/>
      <c r="H25" s="12"/>
    </row>
    <row r="26" spans="2:33" ht="30" customHeight="1">
      <c r="B26" s="12"/>
      <c r="C26" s="75" t="s">
        <v>27</v>
      </c>
      <c r="D26" s="76"/>
      <c r="E26" s="79" t="str">
        <f>+入力!H5</f>
        <v>△△△，△△△，△△△円</v>
      </c>
      <c r="F26" s="79"/>
      <c r="G26" s="78"/>
      <c r="H26" s="12"/>
    </row>
    <row r="27" spans="2:33" ht="30" customHeight="1">
      <c r="B27" s="12"/>
      <c r="C27" s="80" t="s">
        <v>28</v>
      </c>
      <c r="D27" s="76"/>
      <c r="E27" s="77" t="str">
        <f>+入力!H6</f>
        <v>元号○年○月○日</v>
      </c>
      <c r="F27" s="77"/>
      <c r="G27" s="78"/>
      <c r="H27" s="12"/>
    </row>
    <row r="28" spans="2:33" ht="18.75" customHeight="1">
      <c r="B28" s="12"/>
      <c r="C28" s="469" t="s">
        <v>29</v>
      </c>
      <c r="D28" s="81"/>
      <c r="E28" s="82" t="str">
        <f>"着手　"&amp;入力!H6</f>
        <v>着手　元号○年○月○日</v>
      </c>
      <c r="F28" s="82"/>
      <c r="G28" s="83"/>
      <c r="H28" s="12"/>
    </row>
    <row r="29" spans="2:33" ht="18.75" customHeight="1">
      <c r="B29" s="12"/>
      <c r="C29" s="470"/>
      <c r="D29" s="84"/>
      <c r="E29" s="85" t="str">
        <f>"完了　"&amp;入力!H7</f>
        <v>完了　元号○年○月○日</v>
      </c>
      <c r="F29" s="85"/>
      <c r="G29" s="86"/>
      <c r="H29" s="12"/>
    </row>
    <row r="30" spans="2:33" ht="30" customHeight="1">
      <c r="B30" s="12"/>
      <c r="C30" s="75" t="s">
        <v>271</v>
      </c>
      <c r="D30" s="76"/>
      <c r="E30" s="77" t="str">
        <f>+入力!H34</f>
        <v>元号○年○月○日</v>
      </c>
      <c r="F30" s="77"/>
      <c r="G30" s="78"/>
      <c r="H30" s="12"/>
    </row>
    <row r="31" spans="2:33" ht="30" customHeight="1">
      <c r="B31" s="12"/>
      <c r="C31" s="75" t="s">
        <v>32</v>
      </c>
      <c r="D31" s="76"/>
      <c r="E31" s="89">
        <f>+入力!H35</f>
        <v>0.3</v>
      </c>
      <c r="F31" s="89"/>
      <c r="G31" s="78"/>
      <c r="H31" s="12"/>
    </row>
    <row r="32" spans="2:33" ht="30" customHeight="1">
      <c r="B32" s="12"/>
      <c r="C32" s="80" t="s">
        <v>30</v>
      </c>
      <c r="D32" s="76"/>
      <c r="E32" s="87">
        <f>+入力!H36</f>
        <v>1</v>
      </c>
      <c r="F32" s="182" t="str">
        <f>"（"&amp;入力!H37&amp;"）"</f>
        <v>（元号○年○月○日）</v>
      </c>
      <c r="G32" s="23"/>
      <c r="H32" s="12"/>
    </row>
    <row r="33" spans="2:15" ht="30" customHeight="1">
      <c r="B33" s="12"/>
      <c r="C33" s="80" t="s">
        <v>31</v>
      </c>
      <c r="D33" s="76"/>
      <c r="E33" s="77" t="str">
        <f>+入力!H38</f>
        <v>２回のうち１回目</v>
      </c>
      <c r="F33" s="77"/>
      <c r="G33" s="78"/>
      <c r="H33" s="12"/>
    </row>
    <row r="34" spans="2:15" ht="25.5" customHeight="1">
      <c r="C34" s="24"/>
      <c r="D34" s="24"/>
      <c r="E34" s="24"/>
      <c r="F34" s="24"/>
    </row>
    <row r="35" spans="2:15" ht="21" customHeight="1">
      <c r="G35" s="25"/>
    </row>
    <row r="36" spans="2:15" ht="21" customHeight="1">
      <c r="C36" s="22"/>
    </row>
    <row r="37" spans="2:15" ht="21" customHeight="1">
      <c r="C37" s="22"/>
    </row>
    <row r="38" spans="2:15" ht="21" customHeight="1">
      <c r="C38" s="22"/>
    </row>
    <row r="39" spans="2:15" ht="21" customHeight="1">
      <c r="C39" s="22"/>
    </row>
    <row r="40" spans="2:15" ht="21" customHeight="1">
      <c r="C40" s="22"/>
    </row>
    <row r="41" spans="2:15" ht="21" customHeight="1">
      <c r="C41" s="22"/>
    </row>
    <row r="42" spans="2:15" ht="21" customHeight="1">
      <c r="C42" s="26"/>
    </row>
    <row r="43" spans="2:15" ht="21" customHeight="1">
      <c r="O43" s="90"/>
    </row>
  </sheetData>
  <mergeCells count="3">
    <mergeCell ref="C28:C29"/>
    <mergeCell ref="C16:G17"/>
    <mergeCell ref="C19:G20"/>
  </mergeCells>
  <phoneticPr fontId="6"/>
  <printOptions horizontalCentered="1"/>
  <pageMargins left="0.59055118110236227" right="0.59055118110236227" top="0.74803149606299213" bottom="0.59055118110236227"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6D3CF-88B9-4849-9B8E-8A33C9CEC10F}">
  <sheetPr>
    <tabColor rgb="FF0000FF"/>
  </sheetPr>
  <dimension ref="B1:Z29"/>
  <sheetViews>
    <sheetView view="pageBreakPreview" zoomScale="70" zoomScaleNormal="70" zoomScaleSheetLayoutView="70" workbookViewId="0">
      <selection activeCell="B6" sqref="B6"/>
    </sheetView>
  </sheetViews>
  <sheetFormatPr defaultColWidth="5.625" defaultRowHeight="30" customHeight="1"/>
  <cols>
    <col min="1" max="1" width="3.5" style="185" customWidth="1"/>
    <col min="2" max="2" width="1.5" style="185" customWidth="1"/>
    <col min="3" max="21" width="4.125" style="185" customWidth="1"/>
    <col min="22" max="22" width="1.5" style="185" customWidth="1"/>
    <col min="23" max="16384" width="5.625" style="185"/>
  </cols>
  <sheetData>
    <row r="1" spans="2:22" ht="18" customHeight="1"/>
    <row r="2" spans="2:22" ht="14.25">
      <c r="B2" s="66" t="s">
        <v>274</v>
      </c>
      <c r="C2" s="184"/>
      <c r="D2" s="184"/>
      <c r="E2" s="184"/>
      <c r="F2" s="184"/>
      <c r="G2" s="184"/>
      <c r="H2" s="184"/>
      <c r="I2" s="184"/>
      <c r="J2" s="184"/>
      <c r="K2" s="184"/>
      <c r="L2" s="184"/>
      <c r="M2" s="184"/>
      <c r="N2" s="184"/>
      <c r="O2" s="184"/>
      <c r="P2" s="184"/>
      <c r="Q2" s="184"/>
      <c r="R2" s="184"/>
      <c r="S2" s="184"/>
      <c r="T2" s="184"/>
      <c r="U2" s="184"/>
      <c r="V2" s="184"/>
    </row>
    <row r="3" spans="2:22" ht="14.25">
      <c r="B3" s="66"/>
      <c r="C3" s="184"/>
      <c r="D3" s="184"/>
      <c r="E3" s="184"/>
      <c r="F3" s="184"/>
      <c r="G3" s="184"/>
      <c r="H3" s="184"/>
      <c r="I3" s="184"/>
      <c r="J3" s="184"/>
      <c r="K3" s="184"/>
      <c r="L3" s="184"/>
      <c r="M3" s="184"/>
      <c r="N3" s="184"/>
      <c r="O3" s="184"/>
      <c r="P3" s="184"/>
      <c r="Q3" s="184"/>
      <c r="R3" s="184"/>
      <c r="S3" s="184"/>
      <c r="T3" s="184"/>
      <c r="U3" s="184"/>
      <c r="V3" s="184"/>
    </row>
    <row r="4" spans="2:22" ht="14.25">
      <c r="B4" s="184"/>
      <c r="C4" s="184"/>
      <c r="D4" s="184"/>
      <c r="E4" s="184"/>
      <c r="F4" s="184"/>
      <c r="G4" s="184"/>
      <c r="H4" s="184"/>
      <c r="I4" s="184"/>
      <c r="J4" s="184"/>
      <c r="K4" s="184"/>
      <c r="L4" s="184"/>
      <c r="M4" s="184"/>
      <c r="N4" s="184"/>
      <c r="O4" s="184"/>
      <c r="P4" s="406" t="str">
        <f>+入力!H40</f>
        <v>○○第○○号</v>
      </c>
      <c r="Q4" s="406"/>
      <c r="R4" s="406"/>
      <c r="S4" s="406"/>
      <c r="T4" s="406"/>
      <c r="U4" s="406"/>
      <c r="V4" s="184"/>
    </row>
    <row r="5" spans="2:22" ht="14.25">
      <c r="B5" s="184"/>
      <c r="C5" s="184"/>
      <c r="D5" s="184"/>
      <c r="E5" s="184"/>
      <c r="F5" s="184"/>
      <c r="G5" s="184"/>
      <c r="H5" s="184"/>
      <c r="I5" s="184"/>
      <c r="J5" s="184"/>
      <c r="K5" s="184"/>
      <c r="L5" s="184"/>
      <c r="M5" s="184"/>
      <c r="N5" s="184"/>
      <c r="O5" s="184"/>
      <c r="P5" s="406" t="str">
        <f>+入力!H41</f>
        <v>元号○年○月○日</v>
      </c>
      <c r="Q5" s="406"/>
      <c r="R5" s="406"/>
      <c r="S5" s="406"/>
      <c r="T5" s="406"/>
      <c r="U5" s="406"/>
      <c r="V5" s="184"/>
    </row>
    <row r="6" spans="2:22" ht="14.25">
      <c r="B6" s="184"/>
      <c r="C6" s="184"/>
      <c r="D6" s="184"/>
      <c r="E6" s="184"/>
      <c r="F6" s="184"/>
      <c r="G6" s="184"/>
      <c r="H6" s="184"/>
      <c r="I6" s="184"/>
      <c r="J6" s="184"/>
      <c r="K6" s="184"/>
      <c r="L6" s="184"/>
      <c r="M6" s="184"/>
      <c r="N6" s="184"/>
      <c r="O6" s="184"/>
      <c r="P6" s="184"/>
      <c r="Q6" s="184"/>
      <c r="R6" s="184"/>
      <c r="S6" s="184"/>
      <c r="T6" s="186"/>
      <c r="U6" s="186"/>
      <c r="V6" s="184"/>
    </row>
    <row r="7" spans="2:22" ht="14.25">
      <c r="B7" s="184"/>
      <c r="C7" s="184"/>
      <c r="D7" s="184"/>
      <c r="E7" s="184"/>
      <c r="F7" s="184"/>
      <c r="G7" s="184"/>
      <c r="H7" s="184"/>
      <c r="I7" s="184"/>
      <c r="J7" s="184"/>
      <c r="K7" s="184"/>
      <c r="L7" s="184"/>
      <c r="M7" s="184"/>
      <c r="N7" s="184"/>
      <c r="O7" s="184"/>
      <c r="P7" s="184"/>
      <c r="Q7" s="184"/>
      <c r="R7" s="184"/>
      <c r="S7" s="184"/>
      <c r="T7" s="186"/>
      <c r="U7" s="186"/>
      <c r="V7" s="184"/>
    </row>
    <row r="8" spans="2:22" ht="14.25">
      <c r="B8" s="184"/>
      <c r="C8" s="184"/>
      <c r="D8" s="184" t="str">
        <f>+入力!H11</f>
        <v>株式会社○○</v>
      </c>
      <c r="E8" s="184"/>
      <c r="F8" s="184"/>
      <c r="G8" s="184"/>
      <c r="H8" s="184"/>
      <c r="I8" s="184"/>
      <c r="J8" s="184"/>
      <c r="K8" s="184"/>
      <c r="L8" s="184"/>
      <c r="M8" s="184"/>
      <c r="N8" s="184"/>
      <c r="O8" s="184"/>
      <c r="P8" s="184"/>
      <c r="Q8" s="186"/>
      <c r="R8" s="186"/>
      <c r="S8" s="186"/>
      <c r="T8" s="186"/>
      <c r="U8" s="186"/>
      <c r="V8" s="184"/>
    </row>
    <row r="9" spans="2:22" ht="14.25">
      <c r="B9" s="184"/>
      <c r="C9" s="184"/>
      <c r="D9" s="187" t="str">
        <f>入力!H12&amp;"　様"</f>
        <v>代表取締役　○○　○○　様</v>
      </c>
      <c r="E9" s="187"/>
      <c r="F9" s="187"/>
      <c r="G9" s="184"/>
      <c r="H9" s="184"/>
      <c r="I9" s="184"/>
      <c r="J9" s="184"/>
      <c r="K9" s="184"/>
      <c r="L9" s="184"/>
      <c r="M9" s="184"/>
      <c r="N9" s="184"/>
      <c r="O9" s="184"/>
      <c r="P9" s="184"/>
      <c r="Q9" s="186"/>
      <c r="R9" s="186"/>
      <c r="S9" s="186"/>
      <c r="T9" s="186"/>
      <c r="U9" s="186"/>
      <c r="V9" s="184"/>
    </row>
    <row r="10" spans="2:22" ht="14.25">
      <c r="B10" s="184"/>
      <c r="C10" s="184"/>
      <c r="D10" s="187"/>
      <c r="E10" s="187"/>
      <c r="F10" s="187"/>
      <c r="G10" s="184"/>
      <c r="H10" s="184"/>
      <c r="I10" s="184"/>
      <c r="J10" s="184"/>
      <c r="K10" s="184"/>
      <c r="L10" s="184"/>
      <c r="M10" s="184"/>
      <c r="N10" s="184"/>
      <c r="O10" s="184"/>
      <c r="P10" s="184"/>
      <c r="Q10" s="186"/>
      <c r="R10" s="186"/>
      <c r="S10" s="186"/>
      <c r="T10" s="186"/>
      <c r="U10" s="186"/>
      <c r="V10" s="184"/>
    </row>
    <row r="11" spans="2:22" ht="14.25">
      <c r="B11" s="184"/>
      <c r="C11" s="184"/>
      <c r="D11" s="187"/>
      <c r="E11" s="187"/>
      <c r="F11" s="187"/>
      <c r="G11" s="184"/>
      <c r="H11" s="184"/>
      <c r="I11" s="184"/>
      <c r="J11" s="184"/>
      <c r="K11" s="184"/>
      <c r="L11" s="184"/>
      <c r="M11" s="184"/>
      <c r="N11" s="184"/>
      <c r="O11" s="184"/>
      <c r="P11" s="184"/>
      <c r="Q11" s="186"/>
      <c r="R11" s="186"/>
      <c r="S11" s="186"/>
      <c r="T11" s="186"/>
      <c r="U11" s="186"/>
      <c r="V11" s="184"/>
    </row>
    <row r="12" spans="2:22" ht="14.25">
      <c r="B12" s="184"/>
      <c r="C12" s="184"/>
      <c r="D12" s="184"/>
      <c r="E12" s="184"/>
      <c r="F12" s="184"/>
      <c r="G12" s="184"/>
      <c r="H12" s="184"/>
      <c r="I12" s="184"/>
      <c r="J12" s="184"/>
      <c r="K12" s="184"/>
      <c r="L12" s="184"/>
      <c r="M12" s="184"/>
      <c r="N12" s="184"/>
      <c r="O12" s="184"/>
      <c r="P12" s="184"/>
      <c r="Q12" s="186"/>
      <c r="R12" s="186"/>
      <c r="S12" s="186"/>
      <c r="T12" s="186"/>
      <c r="U12" s="186"/>
      <c r="V12" s="184"/>
    </row>
    <row r="13" spans="2:22" ht="14.25">
      <c r="B13" s="184"/>
      <c r="C13" s="184"/>
      <c r="D13" s="184"/>
      <c r="E13" s="184"/>
      <c r="F13" s="184"/>
      <c r="G13" s="184"/>
      <c r="H13" s="184"/>
      <c r="I13" s="184"/>
      <c r="J13" s="184"/>
      <c r="K13" s="184"/>
      <c r="L13" s="184"/>
      <c r="M13" s="184"/>
      <c r="N13" s="184"/>
      <c r="O13" s="184"/>
      <c r="P13" s="184"/>
      <c r="Q13" s="184"/>
      <c r="R13" s="184"/>
      <c r="S13" s="184"/>
      <c r="T13" s="91" t="str">
        <f>+入力!H9</f>
        <v>光市長　○　○　　　○</v>
      </c>
      <c r="U13" s="184"/>
      <c r="V13" s="184"/>
    </row>
    <row r="14" spans="2:22" ht="14.25">
      <c r="B14" s="184"/>
      <c r="C14" s="184"/>
      <c r="D14" s="184"/>
      <c r="E14" s="184"/>
      <c r="F14" s="184"/>
      <c r="G14" s="184"/>
      <c r="H14" s="184"/>
      <c r="I14" s="184"/>
      <c r="J14" s="184"/>
      <c r="K14" s="184"/>
      <c r="L14" s="184"/>
      <c r="M14" s="184"/>
      <c r="N14" s="184"/>
      <c r="O14" s="184"/>
      <c r="P14" s="184"/>
      <c r="Q14" s="184"/>
      <c r="R14" s="184"/>
      <c r="S14" s="184"/>
      <c r="T14" s="91"/>
      <c r="U14" s="184"/>
      <c r="V14" s="184"/>
    </row>
    <row r="15" spans="2:22" ht="14.25">
      <c r="B15" s="184"/>
      <c r="C15" s="184"/>
      <c r="D15" s="184"/>
      <c r="E15" s="184"/>
      <c r="F15" s="184"/>
      <c r="G15" s="184"/>
      <c r="H15" s="184"/>
      <c r="I15" s="184"/>
      <c r="J15" s="184"/>
      <c r="K15" s="184"/>
      <c r="L15" s="184"/>
      <c r="M15" s="184"/>
      <c r="N15" s="184"/>
      <c r="O15" s="184"/>
      <c r="P15" s="184"/>
      <c r="Q15" s="184"/>
      <c r="R15" s="184"/>
      <c r="S15" s="184"/>
      <c r="T15" s="91"/>
      <c r="U15" s="184"/>
      <c r="V15" s="184"/>
    </row>
    <row r="16" spans="2:22" ht="14.25">
      <c r="B16" s="184"/>
      <c r="C16" s="184"/>
      <c r="D16" s="184"/>
      <c r="E16" s="184"/>
      <c r="F16" s="184"/>
      <c r="G16" s="184"/>
      <c r="H16" s="184"/>
      <c r="I16" s="184"/>
      <c r="J16" s="184"/>
      <c r="K16" s="184"/>
      <c r="L16" s="184"/>
      <c r="M16" s="184"/>
      <c r="N16" s="184"/>
      <c r="O16" s="184"/>
      <c r="P16" s="184"/>
      <c r="Q16" s="184"/>
      <c r="R16" s="184"/>
      <c r="S16" s="184"/>
      <c r="T16" s="184"/>
      <c r="U16" s="184"/>
      <c r="V16" s="184"/>
    </row>
    <row r="17" spans="2:26" ht="21">
      <c r="B17" s="188" t="s">
        <v>33</v>
      </c>
      <c r="C17" s="189"/>
      <c r="D17" s="189"/>
      <c r="E17" s="189"/>
      <c r="F17" s="189"/>
      <c r="G17" s="189"/>
      <c r="H17" s="189"/>
      <c r="I17" s="189"/>
      <c r="J17" s="189"/>
      <c r="K17" s="189"/>
      <c r="L17" s="189"/>
      <c r="M17" s="189"/>
      <c r="N17" s="190"/>
      <c r="O17" s="190"/>
      <c r="P17" s="190"/>
      <c r="Q17" s="190"/>
      <c r="R17" s="190"/>
      <c r="S17" s="189"/>
      <c r="T17" s="190"/>
      <c r="U17" s="190"/>
      <c r="V17" s="190"/>
    </row>
    <row r="18" spans="2:26" ht="21">
      <c r="B18" s="184"/>
      <c r="C18" s="184"/>
      <c r="D18" s="184"/>
      <c r="E18" s="184"/>
      <c r="F18" s="184"/>
      <c r="G18" s="184"/>
      <c r="H18" s="184"/>
      <c r="I18" s="191"/>
      <c r="J18" s="191"/>
      <c r="K18" s="191"/>
      <c r="L18" s="191"/>
      <c r="M18" s="191"/>
      <c r="N18" s="191"/>
      <c r="O18" s="191"/>
      <c r="P18" s="191"/>
      <c r="Q18" s="191"/>
      <c r="R18" s="191"/>
      <c r="S18" s="191"/>
      <c r="T18" s="184"/>
      <c r="U18" s="184"/>
      <c r="V18" s="184"/>
    </row>
    <row r="19" spans="2:26" ht="14.25">
      <c r="B19" s="184"/>
      <c r="C19" s="192" t="str">
        <f>+入力!H42&amp;"出来形検査を行った結果、下記のとおり確認する。"</f>
        <v>元号○年○月○日出来形検査を行った結果、下記のとおり確認する。</v>
      </c>
      <c r="D19" s="192"/>
      <c r="E19" s="192"/>
      <c r="F19" s="192"/>
      <c r="G19" s="192"/>
      <c r="H19" s="192"/>
      <c r="I19" s="192"/>
      <c r="J19" s="192"/>
      <c r="K19" s="192"/>
      <c r="L19" s="192"/>
      <c r="M19" s="192"/>
      <c r="N19" s="192"/>
      <c r="O19" s="192"/>
      <c r="P19" s="192"/>
      <c r="Q19" s="192"/>
      <c r="R19" s="192"/>
      <c r="S19" s="192"/>
      <c r="T19" s="192"/>
      <c r="U19" s="192"/>
      <c r="V19" s="193"/>
      <c r="W19" s="194"/>
      <c r="X19" s="194"/>
      <c r="Y19" s="194"/>
      <c r="Z19" s="194"/>
    </row>
    <row r="20" spans="2:26" ht="21">
      <c r="B20" s="184"/>
      <c r="C20" s="184"/>
      <c r="D20" s="184"/>
      <c r="E20" s="184"/>
      <c r="F20" s="184"/>
      <c r="G20" s="184"/>
      <c r="H20" s="184"/>
      <c r="I20" s="191"/>
      <c r="J20" s="191"/>
      <c r="K20" s="191"/>
      <c r="L20" s="191"/>
      <c r="M20" s="191"/>
      <c r="N20" s="191"/>
      <c r="O20" s="191"/>
      <c r="P20" s="191"/>
      <c r="Q20" s="191"/>
      <c r="R20" s="191"/>
      <c r="S20" s="191"/>
      <c r="T20" s="184"/>
      <c r="U20" s="184"/>
      <c r="V20" s="184"/>
    </row>
    <row r="21" spans="2:26" ht="45" customHeight="1">
      <c r="B21" s="184"/>
      <c r="C21" s="478" t="s">
        <v>34</v>
      </c>
      <c r="D21" s="478"/>
      <c r="E21" s="478"/>
      <c r="F21" s="478"/>
      <c r="G21" s="478"/>
      <c r="H21" s="478"/>
      <c r="I21" s="195" t="str">
        <f>+入力!H3</f>
        <v>○○○○○○○○○○工事</v>
      </c>
      <c r="J21" s="196"/>
      <c r="K21" s="196"/>
      <c r="L21" s="196"/>
      <c r="M21" s="196"/>
      <c r="N21" s="196"/>
      <c r="O21" s="196"/>
      <c r="P21" s="196"/>
      <c r="Q21" s="196"/>
      <c r="R21" s="196"/>
      <c r="S21" s="196"/>
      <c r="T21" s="196"/>
      <c r="U21" s="197"/>
      <c r="V21" s="184"/>
    </row>
    <row r="22" spans="2:26" ht="45" customHeight="1">
      <c r="B22" s="184"/>
      <c r="C22" s="478" t="s">
        <v>35</v>
      </c>
      <c r="D22" s="478"/>
      <c r="E22" s="478"/>
      <c r="F22" s="478"/>
      <c r="G22" s="478"/>
      <c r="H22" s="478"/>
      <c r="I22" s="195" t="str">
        <f>+入力!H4</f>
        <v>光市○○三丁目地内</v>
      </c>
      <c r="J22" s="196"/>
      <c r="K22" s="196"/>
      <c r="L22" s="196"/>
      <c r="M22" s="196"/>
      <c r="N22" s="196"/>
      <c r="O22" s="196"/>
      <c r="P22" s="196"/>
      <c r="Q22" s="196"/>
      <c r="R22" s="196"/>
      <c r="S22" s="196"/>
      <c r="T22" s="198"/>
      <c r="U22" s="199"/>
      <c r="V22" s="184"/>
    </row>
    <row r="23" spans="2:26" ht="45" customHeight="1">
      <c r="B23" s="184"/>
      <c r="C23" s="479" t="s">
        <v>36</v>
      </c>
      <c r="D23" s="480"/>
      <c r="E23" s="480"/>
      <c r="F23" s="480"/>
      <c r="G23" s="480"/>
      <c r="H23" s="481"/>
      <c r="I23" s="485" t="s">
        <v>37</v>
      </c>
      <c r="J23" s="485"/>
      <c r="K23" s="486"/>
      <c r="L23" s="200" t="str">
        <f>+入力!H6</f>
        <v>元号○年○月○日</v>
      </c>
      <c r="M23" s="201"/>
      <c r="N23" s="201"/>
      <c r="O23" s="201"/>
      <c r="P23" s="201"/>
      <c r="Q23" s="201"/>
      <c r="R23" s="201"/>
      <c r="S23" s="201"/>
      <c r="T23" s="201"/>
      <c r="U23" s="202"/>
      <c r="V23" s="184"/>
    </row>
    <row r="24" spans="2:26" ht="45" customHeight="1">
      <c r="B24" s="184"/>
      <c r="C24" s="482"/>
      <c r="D24" s="483"/>
      <c r="E24" s="483"/>
      <c r="F24" s="483"/>
      <c r="G24" s="483"/>
      <c r="H24" s="484"/>
      <c r="I24" s="485" t="s">
        <v>38</v>
      </c>
      <c r="J24" s="485"/>
      <c r="K24" s="486"/>
      <c r="L24" s="200" t="str">
        <f>+入力!H7</f>
        <v>元号○年○月○日</v>
      </c>
      <c r="M24" s="201"/>
      <c r="N24" s="201"/>
      <c r="O24" s="201"/>
      <c r="P24" s="201"/>
      <c r="Q24" s="201"/>
      <c r="R24" s="201"/>
      <c r="S24" s="201"/>
      <c r="T24" s="201"/>
      <c r="U24" s="202"/>
      <c r="V24" s="184"/>
    </row>
    <row r="25" spans="2:26" ht="45" customHeight="1">
      <c r="B25" s="184"/>
      <c r="C25" s="478" t="s">
        <v>39</v>
      </c>
      <c r="D25" s="478"/>
      <c r="E25" s="478"/>
      <c r="F25" s="478"/>
      <c r="G25" s="478"/>
      <c r="H25" s="478"/>
      <c r="I25" s="209" t="s">
        <v>40</v>
      </c>
      <c r="J25" s="205" t="str">
        <f>+入力!H5</f>
        <v>△△△，△△△，△△△円</v>
      </c>
      <c r="K25" s="203"/>
      <c r="L25" s="204"/>
      <c r="M25" s="204"/>
      <c r="N25" s="205"/>
      <c r="O25" s="205"/>
      <c r="P25" s="205"/>
      <c r="Q25" s="205"/>
      <c r="R25" s="205"/>
      <c r="S25" s="206"/>
      <c r="T25" s="206"/>
      <c r="U25" s="207"/>
      <c r="V25" s="184"/>
    </row>
    <row r="26" spans="2:26" ht="45" customHeight="1">
      <c r="B26" s="184"/>
      <c r="C26" s="487" t="s">
        <v>272</v>
      </c>
      <c r="D26" s="488"/>
      <c r="E26" s="488"/>
      <c r="F26" s="488"/>
      <c r="G26" s="488"/>
      <c r="H26" s="489"/>
      <c r="I26" s="209" t="s">
        <v>40</v>
      </c>
      <c r="J26" s="205" t="str">
        <f>+入力!H43</f>
        <v>△△△，△△△円</v>
      </c>
      <c r="K26" s="203"/>
      <c r="L26" s="204"/>
      <c r="M26" s="204"/>
      <c r="N26" s="210"/>
      <c r="O26" s="210"/>
      <c r="P26" s="210"/>
      <c r="Q26" s="210"/>
      <c r="R26" s="210"/>
      <c r="S26" s="203"/>
      <c r="T26" s="203"/>
      <c r="U26" s="208"/>
      <c r="V26" s="184"/>
    </row>
    <row r="27" spans="2:26" ht="48.75" customHeight="1">
      <c r="B27" s="184"/>
      <c r="C27" s="490" t="s">
        <v>41</v>
      </c>
      <c r="D27" s="491"/>
      <c r="E27" s="491"/>
      <c r="F27" s="491"/>
      <c r="G27" s="491"/>
      <c r="H27" s="492"/>
      <c r="I27" s="472" t="s">
        <v>273</v>
      </c>
      <c r="J27" s="473"/>
      <c r="K27" s="473"/>
      <c r="L27" s="473"/>
      <c r="M27" s="473"/>
      <c r="N27" s="473"/>
      <c r="O27" s="473"/>
      <c r="P27" s="473"/>
      <c r="Q27" s="473"/>
      <c r="R27" s="473"/>
      <c r="S27" s="473"/>
      <c r="T27" s="473"/>
      <c r="U27" s="474"/>
      <c r="V27" s="184"/>
    </row>
    <row r="28" spans="2:26" ht="48.75" customHeight="1">
      <c r="B28" s="184"/>
      <c r="C28" s="493"/>
      <c r="D28" s="494"/>
      <c r="E28" s="494"/>
      <c r="F28" s="494"/>
      <c r="G28" s="494"/>
      <c r="H28" s="495"/>
      <c r="I28" s="475"/>
      <c r="J28" s="476"/>
      <c r="K28" s="476"/>
      <c r="L28" s="476"/>
      <c r="M28" s="476"/>
      <c r="N28" s="476"/>
      <c r="O28" s="476"/>
      <c r="P28" s="476"/>
      <c r="Q28" s="476"/>
      <c r="R28" s="476"/>
      <c r="S28" s="476"/>
      <c r="T28" s="476"/>
      <c r="U28" s="477"/>
      <c r="V28" s="184"/>
    </row>
    <row r="29" spans="2:26" ht="11.25" customHeight="1"/>
  </sheetData>
  <mergeCells count="11">
    <mergeCell ref="I27:U28"/>
    <mergeCell ref="P4:U4"/>
    <mergeCell ref="P5:U5"/>
    <mergeCell ref="C21:H21"/>
    <mergeCell ref="C22:H22"/>
    <mergeCell ref="C23:H24"/>
    <mergeCell ref="I23:K23"/>
    <mergeCell ref="I24:K24"/>
    <mergeCell ref="C25:H25"/>
    <mergeCell ref="C26:H26"/>
    <mergeCell ref="C27:H28"/>
  </mergeCells>
  <phoneticPr fontId="6"/>
  <printOptions horizontalCentered="1"/>
  <pageMargins left="0.59055118110236227" right="0.59055118110236227" top="0.59055118110236227" bottom="0.59055118110236227" header="0.35433070866141736"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F7458-0530-4858-9619-E654ED0448BC}">
  <sheetPr>
    <tabColor rgb="FFFFFF00"/>
  </sheetPr>
  <dimension ref="B1:AF43"/>
  <sheetViews>
    <sheetView view="pageBreakPreview" zoomScale="70" zoomScaleNormal="85" zoomScaleSheetLayoutView="70" workbookViewId="0">
      <selection activeCell="C7" sqref="C7"/>
    </sheetView>
  </sheetViews>
  <sheetFormatPr defaultRowHeight="21" customHeight="1"/>
  <cols>
    <col min="1" max="1" width="3.5" style="21" customWidth="1"/>
    <col min="2" max="2" width="3.125" style="21" customWidth="1"/>
    <col min="3" max="3" width="4.5" style="21" customWidth="1"/>
    <col min="4" max="4" width="25.25" style="21" customWidth="1"/>
    <col min="5" max="5" width="11" style="21" customWidth="1"/>
    <col min="6" max="6" width="31.125" style="21" customWidth="1"/>
    <col min="7" max="7" width="3.125" style="21" customWidth="1"/>
    <col min="8" max="8" width="15.25" style="21" customWidth="1"/>
    <col min="9" max="16384" width="9" style="21"/>
  </cols>
  <sheetData>
    <row r="1" spans="2:7" ht="44.25" customHeight="1"/>
    <row r="2" spans="2:7" ht="18.75" customHeight="1">
      <c r="B2" s="66" t="s">
        <v>233</v>
      </c>
      <c r="C2" s="66"/>
      <c r="D2" s="12"/>
      <c r="E2" s="12"/>
      <c r="F2" s="12"/>
      <c r="G2" s="12"/>
    </row>
    <row r="3" spans="2:7" ht="14.25">
      <c r="B3" s="12"/>
      <c r="C3" s="12"/>
      <c r="D3" s="12"/>
      <c r="E3" s="12"/>
      <c r="F3" s="12"/>
      <c r="G3" s="12"/>
    </row>
    <row r="4" spans="2:7" ht="18.75" customHeight="1">
      <c r="B4" s="12"/>
      <c r="C4" s="12"/>
      <c r="D4" s="66"/>
      <c r="E4" s="12"/>
      <c r="F4" s="12"/>
      <c r="G4" s="67" t="str">
        <f>IF(入力!E15="","令和　　年　　月　　日",DBCS(TEXT(入力!E15,"GGGE年M月D日")))</f>
        <v>元号○年○月○日</v>
      </c>
    </row>
    <row r="5" spans="2:7" ht="18.75" customHeight="1">
      <c r="B5" s="12"/>
      <c r="C5" s="12"/>
      <c r="D5" s="66"/>
      <c r="E5" s="12"/>
      <c r="F5" s="12"/>
      <c r="G5" s="67"/>
    </row>
    <row r="6" spans="2:7" ht="14.25">
      <c r="B6" s="12"/>
      <c r="C6" s="12"/>
      <c r="D6" s="12"/>
      <c r="E6" s="12"/>
      <c r="F6" s="12"/>
      <c r="G6" s="12"/>
    </row>
    <row r="7" spans="2:7" ht="18.75" customHeight="1">
      <c r="B7" s="12"/>
      <c r="C7" s="12" t="str">
        <f>+入力!H9&amp;"　様"</f>
        <v>光市長　○　○　　　○　様</v>
      </c>
      <c r="D7" s="12"/>
      <c r="E7" s="12"/>
      <c r="F7" s="12"/>
      <c r="G7" s="12"/>
    </row>
    <row r="8" spans="2:7" ht="18.75" customHeight="1">
      <c r="B8" s="12"/>
      <c r="C8" s="12"/>
      <c r="D8" s="12"/>
      <c r="E8" s="12"/>
      <c r="F8" s="12"/>
      <c r="G8" s="12"/>
    </row>
    <row r="9" spans="2:7" ht="14.25">
      <c r="B9" s="12"/>
      <c r="C9" s="12"/>
      <c r="D9" s="12"/>
      <c r="E9" s="12"/>
      <c r="F9" s="12"/>
      <c r="G9" s="12"/>
    </row>
    <row r="10" spans="2:7" ht="18.75" customHeight="1">
      <c r="B10" s="12"/>
      <c r="C10" s="12"/>
      <c r="D10" s="12"/>
      <c r="E10" s="67" t="s">
        <v>223</v>
      </c>
      <c r="F10" s="12" t="str">
        <f>+入力!H10</f>
        <v>光市○○六丁目１番１号</v>
      </c>
      <c r="G10" s="12"/>
    </row>
    <row r="11" spans="2:7" ht="18.75" customHeight="1">
      <c r="B11" s="12"/>
      <c r="C11" s="12"/>
      <c r="D11" s="12"/>
      <c r="E11" s="12"/>
      <c r="F11" s="12" t="str">
        <f>+入力!H11</f>
        <v>株式会社○○</v>
      </c>
      <c r="G11" s="12"/>
    </row>
    <row r="12" spans="2:7" ht="18.75" customHeight="1">
      <c r="B12" s="12"/>
      <c r="C12" s="12"/>
      <c r="D12" s="12"/>
      <c r="E12" s="12"/>
      <c r="F12" s="12" t="str">
        <f>+入力!H12</f>
        <v>代表取締役　○○　○○</v>
      </c>
      <c r="G12" s="12"/>
    </row>
    <row r="13" spans="2:7" ht="18.75" customHeight="1">
      <c r="B13" s="12"/>
      <c r="C13" s="12"/>
      <c r="D13" s="12"/>
      <c r="E13" s="12"/>
      <c r="F13" s="12"/>
      <c r="G13" s="12"/>
    </row>
    <row r="14" spans="2:7" ht="18.75" customHeight="1">
      <c r="B14" s="12"/>
      <c r="C14" s="12"/>
      <c r="D14" s="69"/>
      <c r="E14" s="70"/>
      <c r="F14" s="71"/>
      <c r="G14" s="12"/>
    </row>
    <row r="15" spans="2:7" ht="18.75" customHeight="1">
      <c r="B15" s="12"/>
      <c r="C15" s="74" t="s">
        <v>42</v>
      </c>
      <c r="D15" s="71"/>
      <c r="E15" s="70"/>
      <c r="F15" s="71"/>
      <c r="G15" s="12"/>
    </row>
    <row r="16" spans="2:7" ht="17.25">
      <c r="B16" s="12"/>
      <c r="C16" s="12"/>
      <c r="D16" s="69"/>
      <c r="E16" s="70"/>
      <c r="F16" s="71"/>
      <c r="G16" s="12"/>
    </row>
    <row r="17" spans="2:32" ht="18" customHeight="1">
      <c r="B17" s="12"/>
      <c r="C17" s="389" t="str">
        <f>"　標記について、"&amp;入力!H6&amp;"付け契約締結した下記工事について、契約当初に比べて工期内に主要な工事材料の価格に変更が生じたので、契約書第２５条第５項に基づき請負代金の額の変更を下記の通り請求します。"</f>
        <v>　標記について、元号○年○月○日付け契約締結した下記工事について、契約当初に比べて工期内に主要な工事材料の価格に変更が生じたので、契約書第２５条第５項に基づき請負代金の額の変更を下記の通り請求します。</v>
      </c>
      <c r="D17" s="389"/>
      <c r="E17" s="389"/>
      <c r="F17" s="389"/>
      <c r="G17" s="73"/>
      <c r="I17" s="7"/>
      <c r="J17" s="7"/>
      <c r="K17" s="7"/>
      <c r="L17" s="7"/>
      <c r="M17" s="7"/>
      <c r="N17" s="7"/>
      <c r="S17" s="7"/>
      <c r="T17" s="7"/>
      <c r="U17" s="7"/>
      <c r="V17" s="7"/>
      <c r="W17" s="7"/>
      <c r="X17" s="7"/>
      <c r="Y17" s="7"/>
      <c r="Z17" s="7"/>
      <c r="AA17" s="7"/>
      <c r="AB17" s="7"/>
      <c r="AC17" s="7"/>
      <c r="AD17" s="7"/>
      <c r="AE17" s="7"/>
      <c r="AF17" s="7"/>
    </row>
    <row r="18" spans="2:32" ht="18" customHeight="1">
      <c r="B18" s="73"/>
      <c r="C18" s="389"/>
      <c r="D18" s="389"/>
      <c r="E18" s="389"/>
      <c r="F18" s="389"/>
      <c r="G18" s="73"/>
      <c r="I18" s="7"/>
      <c r="J18" s="7"/>
      <c r="K18" s="7"/>
      <c r="L18" s="7"/>
      <c r="M18" s="7"/>
      <c r="N18" s="7"/>
      <c r="S18" s="7"/>
      <c r="T18" s="7"/>
      <c r="U18" s="7"/>
      <c r="V18" s="7"/>
      <c r="W18" s="7"/>
      <c r="X18" s="7"/>
      <c r="Y18" s="7"/>
      <c r="Z18" s="7"/>
      <c r="AA18" s="7"/>
      <c r="AB18" s="7"/>
      <c r="AC18" s="7"/>
      <c r="AD18" s="7"/>
      <c r="AE18" s="7"/>
      <c r="AF18" s="7"/>
    </row>
    <row r="19" spans="2:32" ht="18" customHeight="1">
      <c r="B19" s="73"/>
      <c r="C19" s="389"/>
      <c r="D19" s="389"/>
      <c r="E19" s="389"/>
      <c r="F19" s="389"/>
      <c r="G19" s="73"/>
      <c r="H19" s="7"/>
      <c r="I19" s="7"/>
      <c r="J19" s="7"/>
      <c r="K19" s="7"/>
      <c r="L19" s="7"/>
      <c r="M19" s="7"/>
      <c r="N19" s="7"/>
      <c r="S19" s="7"/>
      <c r="T19" s="7"/>
      <c r="U19" s="7"/>
      <c r="V19" s="7"/>
      <c r="W19" s="7"/>
      <c r="X19" s="7"/>
      <c r="Y19" s="7"/>
      <c r="Z19" s="7"/>
      <c r="AA19" s="7"/>
      <c r="AB19" s="7"/>
      <c r="AC19" s="7"/>
      <c r="AD19" s="7"/>
      <c r="AE19" s="7"/>
      <c r="AF19" s="7"/>
    </row>
    <row r="20" spans="2:32" ht="17.25">
      <c r="B20" s="12"/>
      <c r="C20" s="12"/>
      <c r="D20" s="69"/>
      <c r="E20" s="70"/>
      <c r="F20" s="71"/>
      <c r="G20" s="12"/>
      <c r="H20" s="7"/>
      <c r="I20" s="7"/>
      <c r="J20" s="7"/>
      <c r="K20" s="7"/>
      <c r="L20" s="7"/>
      <c r="M20" s="7"/>
      <c r="N20" s="7"/>
      <c r="O20" s="7"/>
      <c r="P20" s="7"/>
      <c r="Q20" s="7"/>
      <c r="R20" s="7"/>
      <c r="S20" s="7"/>
      <c r="T20" s="7"/>
      <c r="U20" s="7"/>
      <c r="V20" s="7"/>
      <c r="W20" s="7"/>
      <c r="X20" s="7"/>
      <c r="Y20" s="7"/>
      <c r="Z20" s="7"/>
      <c r="AA20" s="7"/>
      <c r="AB20" s="7"/>
      <c r="AC20" s="7"/>
      <c r="AD20" s="7"/>
      <c r="AE20" s="7"/>
      <c r="AF20" s="7"/>
    </row>
    <row r="21" spans="2:32" ht="18.75" customHeight="1">
      <c r="B21" s="12"/>
      <c r="C21" s="74" t="s">
        <v>17</v>
      </c>
      <c r="D21" s="71"/>
      <c r="E21" s="70"/>
      <c r="F21" s="71"/>
      <c r="G21" s="12"/>
    </row>
    <row r="22" spans="2:32" ht="17.25">
      <c r="B22" s="12"/>
      <c r="C22" s="12"/>
      <c r="D22" s="69"/>
      <c r="E22" s="70"/>
      <c r="F22" s="71"/>
      <c r="G22" s="12"/>
      <c r="H22" s="7"/>
      <c r="I22" s="7"/>
      <c r="J22" s="7"/>
      <c r="K22" s="7"/>
      <c r="L22" s="7"/>
      <c r="M22" s="7"/>
      <c r="N22" s="7"/>
      <c r="O22" s="7"/>
      <c r="P22" s="7"/>
      <c r="Q22" s="7"/>
      <c r="R22" s="7"/>
      <c r="S22" s="7"/>
      <c r="T22" s="7"/>
      <c r="U22" s="7"/>
      <c r="V22" s="7"/>
      <c r="W22" s="7"/>
      <c r="X22" s="7"/>
      <c r="Y22" s="7"/>
      <c r="Z22" s="7"/>
      <c r="AA22" s="7"/>
      <c r="AB22" s="7"/>
      <c r="AC22" s="7"/>
      <c r="AD22" s="7"/>
      <c r="AE22" s="7"/>
      <c r="AF22" s="7"/>
    </row>
    <row r="23" spans="2:32" ht="18.75" customHeight="1">
      <c r="B23" s="12"/>
      <c r="C23" s="93" t="s">
        <v>44</v>
      </c>
      <c r="D23" s="94" t="s">
        <v>43</v>
      </c>
      <c r="E23" s="12"/>
      <c r="F23" s="12"/>
      <c r="G23" s="12"/>
    </row>
    <row r="24" spans="2:32" ht="18.75" customHeight="1">
      <c r="B24" s="12"/>
      <c r="C24" s="93"/>
      <c r="D24" s="66" t="str">
        <f>IF(入力!E3="","",入力!E3)</f>
        <v>○○○○○○○○○○工事</v>
      </c>
      <c r="E24" s="66"/>
      <c r="F24" s="12"/>
      <c r="G24" s="12"/>
    </row>
    <row r="25" spans="2:32" ht="18.75" customHeight="1">
      <c r="B25" s="12"/>
      <c r="C25" s="93"/>
      <c r="D25" s="95"/>
      <c r="E25" s="66"/>
      <c r="F25" s="12"/>
      <c r="G25" s="12"/>
    </row>
    <row r="26" spans="2:32" ht="18.75" customHeight="1">
      <c r="B26" s="12"/>
      <c r="C26" s="93" t="s">
        <v>45</v>
      </c>
      <c r="D26" s="94" t="s">
        <v>27</v>
      </c>
      <c r="E26" s="12"/>
      <c r="F26" s="12"/>
      <c r="G26" s="12"/>
    </row>
    <row r="27" spans="2:32" ht="18.75" customHeight="1">
      <c r="B27" s="12"/>
      <c r="C27" s="93"/>
      <c r="D27" s="96" t="str">
        <f>+入力!H5</f>
        <v>△△△，△△△，△△△円</v>
      </c>
      <c r="E27" s="96"/>
      <c r="F27" s="12"/>
      <c r="G27" s="12"/>
    </row>
    <row r="28" spans="2:32" ht="18.75" customHeight="1">
      <c r="B28" s="12"/>
      <c r="C28" s="93"/>
      <c r="D28" s="95"/>
      <c r="E28" s="66"/>
      <c r="F28" s="12"/>
      <c r="G28" s="12"/>
    </row>
    <row r="29" spans="2:32" ht="18.75" customHeight="1">
      <c r="B29" s="12"/>
      <c r="C29" s="93" t="s">
        <v>46</v>
      </c>
      <c r="D29" s="94" t="s">
        <v>49</v>
      </c>
      <c r="E29" s="12"/>
      <c r="F29" s="12"/>
      <c r="G29" s="12"/>
    </row>
    <row r="30" spans="2:32" ht="18.75" customHeight="1">
      <c r="B30" s="12"/>
      <c r="C30" s="12"/>
      <c r="D30" s="66" t="str">
        <f>+入力!H7</f>
        <v>元号○年○月○日</v>
      </c>
      <c r="E30" s="15" t="s">
        <v>50</v>
      </c>
      <c r="F30" s="12"/>
      <c r="G30" s="12"/>
    </row>
    <row r="31" spans="2:32" ht="18.75" customHeight="1">
      <c r="B31" s="12"/>
      <c r="C31" s="12"/>
      <c r="D31" s="66" t="str">
        <f>+入力!H8</f>
        <v>元号○年○月○日</v>
      </c>
      <c r="E31" s="15" t="s">
        <v>51</v>
      </c>
      <c r="F31" s="15"/>
      <c r="G31" s="12"/>
    </row>
    <row r="32" spans="2:32" ht="18.75" customHeight="1">
      <c r="B32" s="12"/>
      <c r="C32" s="12"/>
      <c r="D32" s="97"/>
      <c r="E32" s="15"/>
      <c r="F32" s="15"/>
      <c r="G32" s="12"/>
    </row>
    <row r="33" spans="2:7" ht="18.75" customHeight="1">
      <c r="B33" s="12"/>
      <c r="C33" s="93" t="s">
        <v>47</v>
      </c>
      <c r="D33" s="66" t="s">
        <v>52</v>
      </c>
      <c r="E33" s="66"/>
      <c r="F33" s="12"/>
      <c r="G33" s="12"/>
    </row>
    <row r="34" spans="2:7" ht="18.75" customHeight="1">
      <c r="B34" s="12"/>
      <c r="C34" s="12"/>
      <c r="D34" s="66" t="str">
        <f>IF(入力!H16="","",入力!H16)</f>
        <v>○鋼、□油、△油</v>
      </c>
      <c r="E34" s="66"/>
      <c r="F34" s="12"/>
      <c r="G34" s="12"/>
    </row>
    <row r="35" spans="2:7" ht="18.75" customHeight="1">
      <c r="B35" s="12"/>
      <c r="C35" s="12"/>
      <c r="D35" s="97"/>
      <c r="E35" s="15"/>
      <c r="F35" s="15"/>
      <c r="G35" s="12"/>
    </row>
    <row r="36" spans="2:7" ht="18.75" customHeight="1">
      <c r="B36" s="12"/>
      <c r="C36" s="93" t="s">
        <v>48</v>
      </c>
      <c r="D36" s="66" t="s">
        <v>53</v>
      </c>
      <c r="E36" s="66"/>
      <c r="F36" s="12"/>
      <c r="G36" s="12"/>
    </row>
    <row r="37" spans="2:7" ht="18.75" customHeight="1">
      <c r="B37" s="12"/>
      <c r="C37" s="12"/>
      <c r="D37" s="96" t="str">
        <f>+入力!H17</f>
        <v>△△△，△△△円</v>
      </c>
      <c r="E37" s="66"/>
      <c r="F37" s="12"/>
      <c r="G37" s="12"/>
    </row>
    <row r="38" spans="2:7" ht="21" customHeight="1">
      <c r="D38" s="22"/>
    </row>
    <row r="39" spans="2:7" ht="21" customHeight="1">
      <c r="D39" s="22"/>
    </row>
    <row r="40" spans="2:7" ht="21" customHeight="1">
      <c r="D40" s="22"/>
    </row>
    <row r="41" spans="2:7" ht="21" customHeight="1">
      <c r="D41" s="22"/>
    </row>
    <row r="42" spans="2:7" ht="21" customHeight="1">
      <c r="D42" s="22"/>
    </row>
    <row r="43" spans="2:7" ht="21" customHeight="1">
      <c r="D43" s="26"/>
    </row>
  </sheetData>
  <mergeCells count="1">
    <mergeCell ref="C17:F19"/>
  </mergeCells>
  <phoneticPr fontId="6"/>
  <printOptions horizontalCentered="1"/>
  <pageMargins left="0.78740157480314965" right="0.78740157480314965" top="0.74803149606299213"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FC782-492A-4143-97CC-F5CB75E6D6CF}">
  <sheetPr>
    <tabColor rgb="FFFFFF00"/>
    <pageSetUpPr fitToPage="1"/>
  </sheetPr>
  <dimension ref="B2:P52"/>
  <sheetViews>
    <sheetView view="pageBreakPreview" zoomScale="70" zoomScaleNormal="70" zoomScaleSheetLayoutView="70" workbookViewId="0">
      <selection activeCell="C20" sqref="C20"/>
    </sheetView>
  </sheetViews>
  <sheetFormatPr defaultColWidth="9" defaultRowHeight="14.25"/>
  <cols>
    <col min="1" max="2" width="3.5" style="334" customWidth="1"/>
    <col min="3" max="4" width="19.625" style="334" customWidth="1"/>
    <col min="5" max="5" width="7.625" style="334" customWidth="1"/>
    <col min="6" max="6" width="11" style="334" bestFit="1" customWidth="1"/>
    <col min="7" max="8" width="17.125" style="334" customWidth="1"/>
    <col min="9" max="10" width="19.25" style="334" customWidth="1"/>
    <col min="11" max="11" width="13.125" style="334" bestFit="1" customWidth="1"/>
    <col min="12" max="12" width="19.25" style="334" customWidth="1"/>
    <col min="13" max="13" width="18.5" style="334" bestFit="1" customWidth="1"/>
    <col min="14" max="14" width="3.5" style="334" customWidth="1"/>
    <col min="15" max="15" width="2.75" style="334" customWidth="1"/>
    <col min="16" max="16384" width="9" style="334"/>
  </cols>
  <sheetData>
    <row r="2" spans="2:16" ht="17.25">
      <c r="B2" s="113" t="s">
        <v>290</v>
      </c>
      <c r="C2" s="113"/>
      <c r="D2" s="113"/>
      <c r="E2" s="113"/>
      <c r="F2" s="113"/>
      <c r="G2" s="113"/>
      <c r="H2" s="113"/>
      <c r="I2" s="113"/>
      <c r="J2" s="113"/>
      <c r="K2" s="113"/>
      <c r="L2" s="113"/>
      <c r="M2" s="117"/>
      <c r="N2" s="158"/>
      <c r="O2" s="333"/>
      <c r="P2" s="333"/>
    </row>
    <row r="3" spans="2:16" ht="17.25">
      <c r="B3" s="117"/>
      <c r="C3" s="113"/>
      <c r="D3" s="113"/>
      <c r="E3" s="113"/>
      <c r="F3" s="113"/>
      <c r="G3" s="113"/>
      <c r="H3" s="113"/>
      <c r="I3" s="113"/>
      <c r="J3" s="113"/>
      <c r="K3" s="117"/>
      <c r="L3" s="391" t="str">
        <f>+入力!H15</f>
        <v>元号○年○月○日</v>
      </c>
      <c r="M3" s="391"/>
      <c r="N3" s="158"/>
      <c r="O3" s="333"/>
      <c r="P3" s="333"/>
    </row>
    <row r="4" spans="2:16" ht="12" customHeight="1">
      <c r="B4" s="117"/>
      <c r="C4" s="113"/>
      <c r="D4" s="113"/>
      <c r="E4" s="113"/>
      <c r="F4" s="113"/>
      <c r="G4" s="113"/>
      <c r="H4" s="113"/>
      <c r="I4" s="113"/>
      <c r="J4" s="113"/>
      <c r="K4" s="113"/>
      <c r="L4" s="113"/>
      <c r="M4" s="113"/>
      <c r="N4" s="158"/>
      <c r="O4" s="333"/>
      <c r="P4" s="333"/>
    </row>
    <row r="5" spans="2:16" ht="17.25">
      <c r="B5" s="117"/>
      <c r="C5" s="126" t="s">
        <v>55</v>
      </c>
      <c r="D5" s="126"/>
      <c r="E5" s="126"/>
      <c r="F5" s="126"/>
      <c r="G5" s="126"/>
      <c r="H5" s="126"/>
      <c r="I5" s="126"/>
      <c r="J5" s="126"/>
      <c r="K5" s="126"/>
      <c r="L5" s="126"/>
      <c r="M5" s="126"/>
      <c r="N5" s="158"/>
      <c r="O5" s="333"/>
      <c r="P5" s="333"/>
    </row>
    <row r="6" spans="2:16" ht="12" customHeight="1">
      <c r="B6" s="117"/>
      <c r="C6" s="113"/>
      <c r="D6" s="113"/>
      <c r="E6" s="113"/>
      <c r="F6" s="113"/>
      <c r="G6" s="113"/>
      <c r="H6" s="113"/>
      <c r="I6" s="113"/>
      <c r="J6" s="113"/>
      <c r="K6" s="113"/>
      <c r="L6" s="113"/>
      <c r="M6" s="113"/>
      <c r="N6" s="158"/>
      <c r="O6" s="333"/>
      <c r="P6" s="333"/>
    </row>
    <row r="7" spans="2:16" ht="17.25">
      <c r="B7" s="117"/>
      <c r="C7" s="113" t="s">
        <v>56</v>
      </c>
      <c r="D7" s="113"/>
      <c r="E7" s="113"/>
      <c r="F7" s="113"/>
      <c r="G7" s="113"/>
      <c r="H7" s="113"/>
      <c r="I7" s="113"/>
      <c r="J7" s="113"/>
      <c r="K7" s="113"/>
      <c r="L7" s="113"/>
      <c r="M7" s="113"/>
      <c r="N7" s="158"/>
      <c r="O7" s="333"/>
      <c r="P7" s="333"/>
    </row>
    <row r="8" spans="2:16" ht="17.25">
      <c r="B8" s="117"/>
      <c r="C8" s="114" t="str">
        <f>+入力!H9&amp;"　様"</f>
        <v>光市長　○　○　　　○　様</v>
      </c>
      <c r="D8" s="114"/>
      <c r="E8" s="113"/>
      <c r="F8" s="113"/>
      <c r="G8" s="113"/>
      <c r="H8" s="113"/>
      <c r="I8" s="113"/>
      <c r="J8" s="113"/>
      <c r="K8" s="113"/>
      <c r="L8" s="113"/>
      <c r="M8" s="113"/>
      <c r="N8" s="158"/>
      <c r="O8" s="333"/>
      <c r="P8" s="333"/>
    </row>
    <row r="9" spans="2:16" ht="17.25">
      <c r="B9" s="117"/>
      <c r="C9" s="113"/>
      <c r="D9" s="113"/>
      <c r="E9" s="113"/>
      <c r="F9" s="113"/>
      <c r="G9" s="113"/>
      <c r="H9" s="113"/>
      <c r="I9" s="113"/>
      <c r="J9" s="118" t="s">
        <v>57</v>
      </c>
      <c r="K9" s="122" t="str">
        <f>+入力!H10</f>
        <v>光市○○六丁目１番１号</v>
      </c>
      <c r="L9" s="122"/>
      <c r="M9" s="122"/>
      <c r="N9" s="158"/>
      <c r="O9" s="333"/>
      <c r="P9" s="333"/>
    </row>
    <row r="10" spans="2:16" ht="17.25">
      <c r="B10" s="117"/>
      <c r="C10" s="113"/>
      <c r="D10" s="113"/>
      <c r="E10" s="113"/>
      <c r="F10" s="113"/>
      <c r="G10" s="113"/>
      <c r="H10" s="113"/>
      <c r="I10" s="113"/>
      <c r="J10" s="155"/>
      <c r="K10" s="122" t="str">
        <f>+入力!H11</f>
        <v>株式会社○○</v>
      </c>
      <c r="L10" s="122"/>
      <c r="M10" s="122"/>
      <c r="N10" s="158"/>
      <c r="O10" s="333"/>
      <c r="P10" s="333"/>
    </row>
    <row r="11" spans="2:16" ht="17.25">
      <c r="B11" s="117"/>
      <c r="C11" s="113"/>
      <c r="D11" s="113"/>
      <c r="E11" s="113"/>
      <c r="F11" s="113"/>
      <c r="G11" s="113"/>
      <c r="H11" s="113"/>
      <c r="I11" s="117"/>
      <c r="J11" s="155"/>
      <c r="K11" s="122" t="str">
        <f>+入力!H12</f>
        <v>代表取締役　○○　○○</v>
      </c>
      <c r="L11" s="122"/>
      <c r="M11" s="122"/>
      <c r="N11" s="158"/>
      <c r="O11" s="333"/>
      <c r="P11" s="333"/>
    </row>
    <row r="12" spans="2:16" ht="12" customHeight="1">
      <c r="B12" s="117"/>
      <c r="C12" s="117"/>
      <c r="D12" s="117"/>
      <c r="E12" s="113"/>
      <c r="F12" s="113"/>
      <c r="G12" s="113"/>
      <c r="H12" s="113"/>
      <c r="I12" s="113"/>
      <c r="J12" s="113"/>
      <c r="K12" s="113"/>
      <c r="L12" s="113"/>
      <c r="M12" s="113"/>
      <c r="N12" s="158"/>
      <c r="O12" s="333"/>
      <c r="P12" s="333"/>
    </row>
    <row r="13" spans="2:16" ht="17.25">
      <c r="B13" s="117"/>
      <c r="C13" s="127" t="s">
        <v>58</v>
      </c>
      <c r="D13" s="119"/>
      <c r="E13" s="117"/>
      <c r="F13" s="117"/>
      <c r="G13" s="117"/>
      <c r="H13" s="119"/>
      <c r="I13" s="119"/>
      <c r="J13" s="119"/>
      <c r="K13" s="119"/>
      <c r="L13" s="119"/>
      <c r="M13" s="119"/>
      <c r="N13" s="158"/>
      <c r="O13" s="333"/>
      <c r="P13" s="333"/>
    </row>
    <row r="14" spans="2:16" ht="17.25">
      <c r="B14" s="117"/>
      <c r="C14" s="156" t="s">
        <v>59</v>
      </c>
      <c r="D14" s="392" t="str">
        <f>+入力!H3</f>
        <v>○○○○○○○○○○工事</v>
      </c>
      <c r="E14" s="392"/>
      <c r="F14" s="392"/>
      <c r="G14" s="392"/>
      <c r="H14" s="392"/>
      <c r="I14" s="392"/>
      <c r="J14" s="392"/>
      <c r="K14" s="125"/>
      <c r="L14" s="125"/>
      <c r="M14" s="125"/>
      <c r="N14" s="165"/>
      <c r="O14" s="335"/>
      <c r="P14" s="335"/>
    </row>
    <row r="15" spans="2:16" ht="12" customHeight="1">
      <c r="B15" s="117"/>
      <c r="C15" s="157"/>
      <c r="D15" s="254"/>
      <c r="E15" s="254"/>
      <c r="F15" s="254"/>
      <c r="G15" s="254"/>
      <c r="H15" s="254"/>
      <c r="I15" s="254"/>
      <c r="J15" s="254"/>
      <c r="K15" s="125"/>
      <c r="L15" s="125"/>
      <c r="M15" s="125"/>
      <c r="N15" s="165"/>
      <c r="O15" s="335"/>
      <c r="P15" s="335"/>
    </row>
    <row r="16" spans="2:16" ht="17.25">
      <c r="B16" s="117"/>
      <c r="C16" s="393" t="s">
        <v>16</v>
      </c>
      <c r="D16" s="393"/>
      <c r="E16" s="393"/>
      <c r="F16" s="393"/>
      <c r="G16" s="393"/>
      <c r="H16" s="393"/>
      <c r="I16" s="393"/>
      <c r="J16" s="393"/>
      <c r="K16" s="393"/>
      <c r="L16" s="393"/>
      <c r="M16" s="393"/>
      <c r="N16" s="158"/>
      <c r="O16" s="333"/>
      <c r="P16" s="333"/>
    </row>
    <row r="17" spans="2:16" ht="12" customHeight="1">
      <c r="B17" s="117"/>
      <c r="C17" s="113"/>
      <c r="D17" s="113"/>
      <c r="E17" s="113"/>
      <c r="F17" s="113"/>
      <c r="G17" s="113"/>
      <c r="H17" s="113"/>
      <c r="I17" s="113"/>
      <c r="J17" s="113"/>
      <c r="K17" s="113"/>
      <c r="L17" s="113"/>
      <c r="M17" s="113"/>
      <c r="N17" s="158"/>
      <c r="O17" s="333"/>
      <c r="P17" s="333"/>
    </row>
    <row r="18" spans="2:16">
      <c r="B18" s="159"/>
      <c r="C18" s="394" t="s">
        <v>60</v>
      </c>
      <c r="D18" s="396" t="s">
        <v>61</v>
      </c>
      <c r="E18" s="396" t="s">
        <v>62</v>
      </c>
      <c r="F18" s="398" t="s">
        <v>63</v>
      </c>
      <c r="G18" s="400" t="s">
        <v>64</v>
      </c>
      <c r="H18" s="400" t="s">
        <v>65</v>
      </c>
      <c r="I18" s="398" t="s">
        <v>66</v>
      </c>
      <c r="J18" s="398" t="s">
        <v>67</v>
      </c>
      <c r="K18" s="400" t="s">
        <v>68</v>
      </c>
      <c r="L18" s="400" t="s">
        <v>69</v>
      </c>
      <c r="M18" s="396" t="s">
        <v>70</v>
      </c>
      <c r="N18" s="158"/>
      <c r="O18" s="333"/>
      <c r="P18" s="333"/>
    </row>
    <row r="19" spans="2:16" ht="15" thickBot="1">
      <c r="B19" s="159"/>
      <c r="C19" s="395"/>
      <c r="D19" s="397"/>
      <c r="E19" s="397"/>
      <c r="F19" s="399"/>
      <c r="G19" s="401"/>
      <c r="H19" s="401"/>
      <c r="I19" s="399"/>
      <c r="J19" s="399"/>
      <c r="K19" s="401"/>
      <c r="L19" s="401"/>
      <c r="M19" s="397"/>
      <c r="N19" s="158"/>
      <c r="O19" s="333"/>
      <c r="P19" s="333"/>
    </row>
    <row r="20" spans="2:16" ht="15" thickTop="1">
      <c r="B20" s="159"/>
      <c r="C20" s="336" t="s">
        <v>71</v>
      </c>
      <c r="D20" s="336" t="s">
        <v>72</v>
      </c>
      <c r="E20" s="336" t="s">
        <v>73</v>
      </c>
      <c r="F20" s="337" t="s">
        <v>74</v>
      </c>
      <c r="G20" s="338" t="s">
        <v>75</v>
      </c>
      <c r="H20" s="338" t="s">
        <v>76</v>
      </c>
      <c r="I20" s="338" t="s">
        <v>75</v>
      </c>
      <c r="J20" s="338" t="s">
        <v>76</v>
      </c>
      <c r="K20" s="336" t="s">
        <v>77</v>
      </c>
      <c r="L20" s="338" t="s">
        <v>76</v>
      </c>
      <c r="M20" s="336"/>
      <c r="N20" s="339"/>
      <c r="O20" s="333"/>
      <c r="P20" s="333"/>
    </row>
    <row r="21" spans="2:16">
      <c r="B21" s="159"/>
      <c r="C21" s="336" t="s">
        <v>71</v>
      </c>
      <c r="D21" s="336" t="s">
        <v>72</v>
      </c>
      <c r="E21" s="336" t="s">
        <v>73</v>
      </c>
      <c r="F21" s="337" t="s">
        <v>74</v>
      </c>
      <c r="G21" s="338" t="s">
        <v>75</v>
      </c>
      <c r="H21" s="338" t="s">
        <v>76</v>
      </c>
      <c r="I21" s="338" t="s">
        <v>75</v>
      </c>
      <c r="J21" s="338" t="s">
        <v>76</v>
      </c>
      <c r="K21" s="336" t="s">
        <v>77</v>
      </c>
      <c r="L21" s="338" t="s">
        <v>76</v>
      </c>
      <c r="M21" s="340"/>
      <c r="N21" s="339"/>
      <c r="O21" s="333"/>
      <c r="P21" s="333"/>
    </row>
    <row r="22" spans="2:16">
      <c r="B22" s="159"/>
      <c r="C22" s="341"/>
      <c r="D22" s="341"/>
      <c r="E22" s="341"/>
      <c r="F22" s="337" t="s">
        <v>78</v>
      </c>
      <c r="G22" s="338" t="s">
        <v>75</v>
      </c>
      <c r="H22" s="338" t="s">
        <v>79</v>
      </c>
      <c r="I22" s="338" t="s">
        <v>75</v>
      </c>
      <c r="J22" s="338" t="s">
        <v>79</v>
      </c>
      <c r="K22" s="341"/>
      <c r="L22" s="338" t="s">
        <v>79</v>
      </c>
      <c r="M22" s="340" t="s">
        <v>80</v>
      </c>
      <c r="N22" s="158"/>
      <c r="O22" s="333"/>
      <c r="P22" s="333"/>
    </row>
    <row r="23" spans="2:16">
      <c r="B23" s="159"/>
      <c r="C23" s="342"/>
      <c r="D23" s="342"/>
      <c r="E23" s="342"/>
      <c r="F23" s="337"/>
      <c r="G23" s="338"/>
      <c r="H23" s="338"/>
      <c r="I23" s="338"/>
      <c r="J23" s="338"/>
      <c r="K23" s="342"/>
      <c r="L23" s="338"/>
      <c r="M23" s="340"/>
      <c r="N23" s="158"/>
      <c r="O23" s="333"/>
      <c r="P23" s="333"/>
    </row>
    <row r="24" spans="2:16">
      <c r="B24" s="159"/>
      <c r="C24" s="336" t="s">
        <v>71</v>
      </c>
      <c r="D24" s="336" t="s">
        <v>72</v>
      </c>
      <c r="E24" s="336" t="s">
        <v>73</v>
      </c>
      <c r="F24" s="337" t="s">
        <v>74</v>
      </c>
      <c r="G24" s="338" t="s">
        <v>75</v>
      </c>
      <c r="H24" s="338" t="s">
        <v>76</v>
      </c>
      <c r="I24" s="338" t="s">
        <v>75</v>
      </c>
      <c r="J24" s="338" t="s">
        <v>76</v>
      </c>
      <c r="K24" s="336" t="s">
        <v>81</v>
      </c>
      <c r="L24" s="338" t="s">
        <v>76</v>
      </c>
      <c r="M24" s="340"/>
      <c r="N24" s="339"/>
      <c r="O24" s="333"/>
      <c r="P24" s="333"/>
    </row>
    <row r="25" spans="2:16">
      <c r="B25" s="159"/>
      <c r="C25" s="336" t="s">
        <v>71</v>
      </c>
      <c r="D25" s="336" t="s">
        <v>72</v>
      </c>
      <c r="E25" s="336" t="s">
        <v>73</v>
      </c>
      <c r="F25" s="337" t="s">
        <v>74</v>
      </c>
      <c r="G25" s="338" t="s">
        <v>75</v>
      </c>
      <c r="H25" s="338" t="s">
        <v>76</v>
      </c>
      <c r="I25" s="338" t="s">
        <v>75</v>
      </c>
      <c r="J25" s="338" t="s">
        <v>76</v>
      </c>
      <c r="K25" s="336" t="s">
        <v>81</v>
      </c>
      <c r="L25" s="338" t="s">
        <v>76</v>
      </c>
      <c r="M25" s="340"/>
      <c r="N25" s="339"/>
      <c r="O25" s="333"/>
      <c r="P25" s="333"/>
    </row>
    <row r="26" spans="2:16">
      <c r="B26" s="159"/>
      <c r="C26" s="341"/>
      <c r="D26" s="341"/>
      <c r="E26" s="341"/>
      <c r="F26" s="337" t="s">
        <v>78</v>
      </c>
      <c r="G26" s="338" t="s">
        <v>75</v>
      </c>
      <c r="H26" s="338" t="s">
        <v>79</v>
      </c>
      <c r="I26" s="338" t="s">
        <v>75</v>
      </c>
      <c r="J26" s="338" t="s">
        <v>79</v>
      </c>
      <c r="K26" s="341"/>
      <c r="L26" s="338" t="s">
        <v>79</v>
      </c>
      <c r="M26" s="340" t="s">
        <v>82</v>
      </c>
      <c r="N26" s="158"/>
      <c r="O26" s="333"/>
      <c r="P26" s="333"/>
    </row>
    <row r="27" spans="2:16">
      <c r="B27" s="159"/>
      <c r="C27" s="342"/>
      <c r="D27" s="342"/>
      <c r="E27" s="342"/>
      <c r="F27" s="337"/>
      <c r="G27" s="338"/>
      <c r="H27" s="338"/>
      <c r="I27" s="338"/>
      <c r="J27" s="338"/>
      <c r="K27" s="342"/>
      <c r="L27" s="338"/>
      <c r="M27" s="340"/>
      <c r="N27" s="158"/>
      <c r="O27" s="333"/>
      <c r="P27" s="333"/>
    </row>
    <row r="28" spans="2:16">
      <c r="B28" s="159"/>
      <c r="C28" s="336" t="s">
        <v>83</v>
      </c>
      <c r="D28" s="336" t="s">
        <v>72</v>
      </c>
      <c r="E28" s="336" t="s">
        <v>73</v>
      </c>
      <c r="F28" s="337" t="s">
        <v>74</v>
      </c>
      <c r="G28" s="338" t="s">
        <v>75</v>
      </c>
      <c r="H28" s="338" t="s">
        <v>76</v>
      </c>
      <c r="I28" s="338" t="s">
        <v>75</v>
      </c>
      <c r="J28" s="338" t="s">
        <v>76</v>
      </c>
      <c r="K28" s="336" t="s">
        <v>54</v>
      </c>
      <c r="L28" s="338" t="s">
        <v>76</v>
      </c>
      <c r="M28" s="340" t="s">
        <v>84</v>
      </c>
      <c r="N28" s="339"/>
      <c r="O28" s="333"/>
      <c r="P28" s="333"/>
    </row>
    <row r="29" spans="2:16">
      <c r="B29" s="159"/>
      <c r="C29" s="342"/>
      <c r="D29" s="342"/>
      <c r="E29" s="342"/>
      <c r="F29" s="337"/>
      <c r="G29" s="338"/>
      <c r="H29" s="338"/>
      <c r="I29" s="338"/>
      <c r="J29" s="338"/>
      <c r="K29" s="342"/>
      <c r="L29" s="338"/>
      <c r="M29" s="340"/>
      <c r="N29" s="158"/>
      <c r="O29" s="333"/>
      <c r="P29" s="333"/>
    </row>
    <row r="30" spans="2:16">
      <c r="B30" s="159"/>
      <c r="C30" s="403" t="s">
        <v>85</v>
      </c>
      <c r="D30" s="405"/>
      <c r="E30" s="404"/>
      <c r="F30" s="337"/>
      <c r="G30" s="338"/>
      <c r="H30" s="338" t="s">
        <v>79</v>
      </c>
      <c r="I30" s="338"/>
      <c r="J30" s="338" t="s">
        <v>79</v>
      </c>
      <c r="K30" s="342"/>
      <c r="L30" s="338" t="s">
        <v>79</v>
      </c>
      <c r="M30" s="340"/>
      <c r="N30" s="158"/>
      <c r="O30" s="333"/>
      <c r="P30" s="333"/>
    </row>
    <row r="31" spans="2:16">
      <c r="B31" s="159"/>
      <c r="C31" s="342"/>
      <c r="D31" s="342"/>
      <c r="E31" s="342"/>
      <c r="F31" s="337"/>
      <c r="G31" s="338"/>
      <c r="H31" s="338"/>
      <c r="I31" s="338"/>
      <c r="J31" s="338"/>
      <c r="K31" s="342"/>
      <c r="L31" s="338"/>
      <c r="M31" s="340"/>
      <c r="N31" s="158"/>
      <c r="O31" s="333"/>
      <c r="P31" s="333"/>
    </row>
    <row r="32" spans="2:16">
      <c r="B32" s="159"/>
      <c r="C32" s="336" t="s">
        <v>86</v>
      </c>
      <c r="D32" s="336" t="s">
        <v>72</v>
      </c>
      <c r="E32" s="336" t="s">
        <v>87</v>
      </c>
      <c r="F32" s="337" t="s">
        <v>88</v>
      </c>
      <c r="G32" s="338" t="s">
        <v>89</v>
      </c>
      <c r="H32" s="338" t="s">
        <v>75</v>
      </c>
      <c r="I32" s="338" t="s">
        <v>89</v>
      </c>
      <c r="J32" s="338" t="s">
        <v>75</v>
      </c>
      <c r="K32" s="336" t="s">
        <v>81</v>
      </c>
      <c r="L32" s="338" t="s">
        <v>75</v>
      </c>
      <c r="M32" s="340"/>
      <c r="N32" s="339"/>
      <c r="O32" s="333"/>
      <c r="P32" s="333"/>
    </row>
    <row r="33" spans="2:16">
      <c r="B33" s="159"/>
      <c r="C33" s="336" t="s">
        <v>86</v>
      </c>
      <c r="D33" s="336" t="s">
        <v>72</v>
      </c>
      <c r="E33" s="336" t="s">
        <v>87</v>
      </c>
      <c r="F33" s="337" t="s">
        <v>88</v>
      </c>
      <c r="G33" s="338" t="s">
        <v>89</v>
      </c>
      <c r="H33" s="338" t="s">
        <v>75</v>
      </c>
      <c r="I33" s="338" t="s">
        <v>89</v>
      </c>
      <c r="J33" s="338" t="s">
        <v>75</v>
      </c>
      <c r="K33" s="336" t="s">
        <v>81</v>
      </c>
      <c r="L33" s="338" t="s">
        <v>75</v>
      </c>
      <c r="M33" s="340"/>
      <c r="N33" s="339"/>
      <c r="O33" s="333"/>
      <c r="P33" s="333"/>
    </row>
    <row r="34" spans="2:16">
      <c r="B34" s="159"/>
      <c r="C34" s="341"/>
      <c r="D34" s="341"/>
      <c r="E34" s="341"/>
      <c r="F34" s="337" t="s">
        <v>90</v>
      </c>
      <c r="G34" s="338" t="s">
        <v>89</v>
      </c>
      <c r="H34" s="338" t="s">
        <v>76</v>
      </c>
      <c r="I34" s="338" t="s">
        <v>89</v>
      </c>
      <c r="J34" s="338" t="s">
        <v>76</v>
      </c>
      <c r="K34" s="341"/>
      <c r="L34" s="338" t="s">
        <v>76</v>
      </c>
      <c r="M34" s="340" t="s">
        <v>82</v>
      </c>
      <c r="N34" s="158"/>
      <c r="O34" s="333"/>
      <c r="P34" s="333"/>
    </row>
    <row r="35" spans="2:16">
      <c r="B35" s="159"/>
      <c r="C35" s="341"/>
      <c r="D35" s="341"/>
      <c r="E35" s="341"/>
      <c r="F35" s="337"/>
      <c r="G35" s="338"/>
      <c r="H35" s="338"/>
      <c r="I35" s="338"/>
      <c r="J35" s="338"/>
      <c r="K35" s="341"/>
      <c r="L35" s="338"/>
      <c r="M35" s="340"/>
      <c r="N35" s="158"/>
      <c r="O35" s="333"/>
      <c r="P35" s="333"/>
    </row>
    <row r="36" spans="2:16">
      <c r="B36" s="159"/>
      <c r="C36" s="336" t="s">
        <v>91</v>
      </c>
      <c r="D36" s="336" t="s">
        <v>72</v>
      </c>
      <c r="E36" s="336" t="s">
        <v>87</v>
      </c>
      <c r="F36" s="337" t="s">
        <v>88</v>
      </c>
      <c r="G36" s="338" t="s">
        <v>89</v>
      </c>
      <c r="H36" s="338" t="s">
        <v>75</v>
      </c>
      <c r="I36" s="338" t="s">
        <v>89</v>
      </c>
      <c r="J36" s="338" t="s">
        <v>75</v>
      </c>
      <c r="K36" s="336" t="s">
        <v>54</v>
      </c>
      <c r="L36" s="338" t="s">
        <v>75</v>
      </c>
      <c r="M36" s="340" t="s">
        <v>92</v>
      </c>
      <c r="N36" s="339"/>
      <c r="O36" s="333"/>
      <c r="P36" s="333"/>
    </row>
    <row r="37" spans="2:16">
      <c r="B37" s="159"/>
      <c r="C37" s="341"/>
      <c r="D37" s="341"/>
      <c r="E37" s="341"/>
      <c r="F37" s="337"/>
      <c r="G37" s="338"/>
      <c r="H37" s="338"/>
      <c r="I37" s="338"/>
      <c r="J37" s="338"/>
      <c r="K37" s="341"/>
      <c r="L37" s="338"/>
      <c r="M37" s="340"/>
      <c r="N37" s="158"/>
      <c r="O37" s="333"/>
      <c r="P37" s="333"/>
    </row>
    <row r="38" spans="2:16">
      <c r="B38" s="159"/>
      <c r="C38" s="336" t="s">
        <v>93</v>
      </c>
      <c r="D38" s="336" t="s">
        <v>72</v>
      </c>
      <c r="E38" s="336" t="s">
        <v>87</v>
      </c>
      <c r="F38" s="337" t="s">
        <v>88</v>
      </c>
      <c r="G38" s="338" t="s">
        <v>89</v>
      </c>
      <c r="H38" s="338" t="s">
        <v>75</v>
      </c>
      <c r="I38" s="338" t="s">
        <v>89</v>
      </c>
      <c r="J38" s="338" t="s">
        <v>75</v>
      </c>
      <c r="K38" s="336" t="s">
        <v>94</v>
      </c>
      <c r="L38" s="338" t="s">
        <v>75</v>
      </c>
      <c r="M38" s="340"/>
      <c r="N38" s="339"/>
      <c r="O38" s="333"/>
      <c r="P38" s="333"/>
    </row>
    <row r="39" spans="2:16">
      <c r="B39" s="159"/>
      <c r="C39" s="336" t="s">
        <v>93</v>
      </c>
      <c r="D39" s="336" t="s">
        <v>72</v>
      </c>
      <c r="E39" s="336" t="s">
        <v>87</v>
      </c>
      <c r="F39" s="337" t="s">
        <v>88</v>
      </c>
      <c r="G39" s="338" t="s">
        <v>89</v>
      </c>
      <c r="H39" s="338" t="s">
        <v>75</v>
      </c>
      <c r="I39" s="338" t="s">
        <v>89</v>
      </c>
      <c r="J39" s="338" t="s">
        <v>75</v>
      </c>
      <c r="K39" s="336" t="s">
        <v>94</v>
      </c>
      <c r="L39" s="338" t="s">
        <v>75</v>
      </c>
      <c r="M39" s="340"/>
      <c r="N39" s="339"/>
      <c r="O39" s="333"/>
      <c r="P39" s="333"/>
    </row>
    <row r="40" spans="2:16">
      <c r="B40" s="159"/>
      <c r="C40" s="341"/>
      <c r="D40" s="341"/>
      <c r="E40" s="341"/>
      <c r="F40" s="337" t="s">
        <v>90</v>
      </c>
      <c r="G40" s="338" t="s">
        <v>89</v>
      </c>
      <c r="H40" s="338" t="s">
        <v>76</v>
      </c>
      <c r="I40" s="338" t="s">
        <v>89</v>
      </c>
      <c r="J40" s="338" t="s">
        <v>76</v>
      </c>
      <c r="K40" s="341"/>
      <c r="L40" s="338" t="s">
        <v>76</v>
      </c>
      <c r="M40" s="340" t="s">
        <v>95</v>
      </c>
      <c r="N40" s="158"/>
      <c r="O40" s="333"/>
      <c r="P40" s="333"/>
    </row>
    <row r="41" spans="2:16">
      <c r="B41" s="159"/>
      <c r="C41" s="341"/>
      <c r="D41" s="341"/>
      <c r="E41" s="341"/>
      <c r="F41" s="343"/>
      <c r="G41" s="344"/>
      <c r="H41" s="344"/>
      <c r="I41" s="344"/>
      <c r="J41" s="344"/>
      <c r="K41" s="341"/>
      <c r="L41" s="344"/>
      <c r="M41" s="341"/>
      <c r="N41" s="158"/>
      <c r="O41" s="333"/>
      <c r="P41" s="333"/>
    </row>
    <row r="42" spans="2:16">
      <c r="B42" s="159"/>
      <c r="C42" s="336" t="s">
        <v>96</v>
      </c>
      <c r="D42" s="336" t="s">
        <v>72</v>
      </c>
      <c r="E42" s="336" t="s">
        <v>87</v>
      </c>
      <c r="F42" s="337" t="s">
        <v>88</v>
      </c>
      <c r="G42" s="338" t="s">
        <v>89</v>
      </c>
      <c r="H42" s="338" t="s">
        <v>75</v>
      </c>
      <c r="I42" s="338" t="s">
        <v>89</v>
      </c>
      <c r="J42" s="338" t="s">
        <v>75</v>
      </c>
      <c r="K42" s="336" t="s">
        <v>54</v>
      </c>
      <c r="L42" s="338" t="s">
        <v>75</v>
      </c>
      <c r="M42" s="340" t="s">
        <v>97</v>
      </c>
      <c r="N42" s="339"/>
      <c r="O42" s="333"/>
      <c r="P42" s="333"/>
    </row>
    <row r="43" spans="2:16">
      <c r="B43" s="159"/>
      <c r="C43" s="336"/>
      <c r="D43" s="336"/>
      <c r="E43" s="336"/>
      <c r="F43" s="337"/>
      <c r="G43" s="338"/>
      <c r="H43" s="338"/>
      <c r="I43" s="338"/>
      <c r="J43" s="338"/>
      <c r="K43" s="336"/>
      <c r="L43" s="338"/>
      <c r="M43" s="340"/>
      <c r="N43" s="339"/>
      <c r="O43" s="333"/>
      <c r="P43" s="333"/>
    </row>
    <row r="44" spans="2:16">
      <c r="B44" s="159"/>
      <c r="C44" s="403" t="s">
        <v>98</v>
      </c>
      <c r="D44" s="404"/>
      <c r="E44" s="336"/>
      <c r="F44" s="337"/>
      <c r="G44" s="338"/>
      <c r="H44" s="338" t="s">
        <v>79</v>
      </c>
      <c r="I44" s="338"/>
      <c r="J44" s="338" t="s">
        <v>79</v>
      </c>
      <c r="K44" s="342"/>
      <c r="L44" s="338" t="s">
        <v>79</v>
      </c>
      <c r="M44" s="340"/>
      <c r="N44" s="339"/>
      <c r="O44" s="333"/>
      <c r="P44" s="333"/>
    </row>
    <row r="45" spans="2:16" ht="15" thickBot="1">
      <c r="B45" s="159"/>
      <c r="C45" s="341"/>
      <c r="D45" s="341"/>
      <c r="E45" s="341"/>
      <c r="F45" s="343"/>
      <c r="G45" s="344"/>
      <c r="H45" s="344"/>
      <c r="I45" s="344"/>
      <c r="J45" s="344"/>
      <c r="K45" s="341"/>
      <c r="L45" s="345"/>
      <c r="M45" s="341"/>
      <c r="N45" s="158"/>
      <c r="O45" s="333"/>
      <c r="P45" s="333"/>
    </row>
    <row r="46" spans="2:16" ht="15" thickBot="1">
      <c r="B46" s="159"/>
      <c r="C46" s="403" t="s">
        <v>99</v>
      </c>
      <c r="D46" s="404"/>
      <c r="E46" s="342"/>
      <c r="F46" s="337"/>
      <c r="G46" s="338"/>
      <c r="H46" s="338"/>
      <c r="I46" s="338"/>
      <c r="J46" s="338"/>
      <c r="K46" s="346"/>
      <c r="L46" s="347" t="s">
        <v>79</v>
      </c>
      <c r="M46" s="348"/>
      <c r="N46" s="158"/>
      <c r="O46" s="333"/>
      <c r="P46" s="333"/>
    </row>
    <row r="47" spans="2:16" ht="15" thickBot="1">
      <c r="B47" s="159"/>
      <c r="C47" s="402" t="s">
        <v>100</v>
      </c>
      <c r="D47" s="402"/>
      <c r="E47" s="402"/>
      <c r="F47" s="337"/>
      <c r="G47" s="338"/>
      <c r="H47" s="338"/>
      <c r="I47" s="338"/>
      <c r="J47" s="338"/>
      <c r="K47" s="349" t="s">
        <v>54</v>
      </c>
      <c r="L47" s="347" t="s">
        <v>79</v>
      </c>
      <c r="M47" s="350"/>
      <c r="N47" s="339"/>
      <c r="O47" s="333"/>
      <c r="P47" s="333"/>
    </row>
    <row r="48" spans="2:16">
      <c r="B48" s="159"/>
      <c r="C48" s="351"/>
      <c r="D48" s="351"/>
      <c r="E48" s="351"/>
      <c r="F48" s="351"/>
      <c r="G48" s="351"/>
      <c r="H48" s="351"/>
      <c r="I48" s="351"/>
      <c r="J48" s="351"/>
      <c r="K48" s="351"/>
      <c r="L48" s="351"/>
      <c r="M48" s="352" t="str">
        <f>+D14</f>
        <v>○○○○○○○○○○工事</v>
      </c>
      <c r="N48" s="158"/>
      <c r="O48" s="333"/>
      <c r="P48" s="333"/>
    </row>
    <row r="49" spans="2:16" ht="27.75" customHeight="1">
      <c r="B49" s="159"/>
      <c r="C49" s="390" t="s">
        <v>319</v>
      </c>
      <c r="D49" s="390"/>
      <c r="E49" s="390"/>
      <c r="F49" s="390"/>
      <c r="G49" s="390"/>
      <c r="H49" s="390"/>
      <c r="I49" s="390"/>
      <c r="J49" s="390"/>
      <c r="K49" s="390"/>
      <c r="L49" s="390"/>
      <c r="M49" s="390"/>
      <c r="N49" s="158"/>
      <c r="O49" s="333"/>
      <c r="P49" s="333"/>
    </row>
    <row r="50" spans="2:16">
      <c r="B50" s="159"/>
      <c r="C50" s="390" t="s">
        <v>316</v>
      </c>
      <c r="D50" s="390"/>
      <c r="E50" s="390"/>
      <c r="F50" s="390"/>
      <c r="G50" s="390"/>
      <c r="H50" s="390"/>
      <c r="I50" s="390"/>
      <c r="J50" s="390"/>
      <c r="K50" s="390"/>
      <c r="L50" s="390"/>
      <c r="M50" s="390"/>
      <c r="N50" s="158"/>
      <c r="O50" s="333"/>
      <c r="P50" s="333"/>
    </row>
    <row r="51" spans="2:16">
      <c r="B51" s="159"/>
      <c r="C51" s="390" t="s">
        <v>317</v>
      </c>
      <c r="D51" s="390"/>
      <c r="E51" s="390"/>
      <c r="F51" s="390"/>
      <c r="G51" s="390"/>
      <c r="H51" s="390"/>
      <c r="I51" s="390"/>
      <c r="J51" s="390"/>
      <c r="K51" s="390"/>
      <c r="L51" s="390"/>
      <c r="M51" s="390"/>
      <c r="N51" s="158"/>
      <c r="O51" s="333"/>
      <c r="P51" s="333"/>
    </row>
    <row r="52" spans="2:16">
      <c r="B52" s="159"/>
      <c r="C52" s="390" t="s">
        <v>318</v>
      </c>
      <c r="D52" s="390"/>
      <c r="E52" s="390"/>
      <c r="F52" s="390"/>
      <c r="G52" s="390"/>
      <c r="H52" s="390"/>
      <c r="I52" s="390"/>
      <c r="J52" s="390"/>
      <c r="K52" s="390"/>
      <c r="L52" s="390"/>
      <c r="M52" s="390"/>
      <c r="N52" s="158"/>
      <c r="O52" s="333"/>
      <c r="P52" s="333"/>
    </row>
  </sheetData>
  <mergeCells count="22">
    <mergeCell ref="C46:D46"/>
    <mergeCell ref="K18:K19"/>
    <mergeCell ref="L18:L19"/>
    <mergeCell ref="M18:M19"/>
    <mergeCell ref="C30:E30"/>
    <mergeCell ref="C44:D44"/>
    <mergeCell ref="C52:M52"/>
    <mergeCell ref="L3:M3"/>
    <mergeCell ref="D14:J14"/>
    <mergeCell ref="C16:M16"/>
    <mergeCell ref="C18:C19"/>
    <mergeCell ref="D18:D19"/>
    <mergeCell ref="E18:E19"/>
    <mergeCell ref="F18:F19"/>
    <mergeCell ref="G18:G19"/>
    <mergeCell ref="H18:H19"/>
    <mergeCell ref="I18:I19"/>
    <mergeCell ref="J18:J19"/>
    <mergeCell ref="C47:E47"/>
    <mergeCell ref="C49:M49"/>
    <mergeCell ref="C50:M50"/>
    <mergeCell ref="C51:M51"/>
  </mergeCells>
  <phoneticPr fontId="6"/>
  <printOptions horizontalCentered="1"/>
  <pageMargins left="0.59055118110236227" right="0.59055118110236227" top="0.59055118110236227" bottom="0.39370078740157483" header="0.31496062992125984" footer="0.31496062992125984"/>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9163-A814-47FE-BC3D-07566D3E83B8}">
  <sheetPr>
    <tabColor rgb="FF0000FF"/>
  </sheetPr>
  <dimension ref="B1:AA26"/>
  <sheetViews>
    <sheetView view="pageBreakPreview" zoomScale="70" zoomScaleNormal="100" zoomScaleSheetLayoutView="70" workbookViewId="0">
      <selection activeCell="C30" sqref="C30:E30"/>
    </sheetView>
  </sheetViews>
  <sheetFormatPr defaultColWidth="3.125" defaultRowHeight="18.75" customHeight="1"/>
  <cols>
    <col min="1" max="1" width="3.5" style="4" customWidth="1"/>
    <col min="2" max="16384" width="3.125" style="4"/>
  </cols>
  <sheetData>
    <row r="1" spans="2:27" ht="33.75" customHeight="1"/>
    <row r="2" spans="2:27" ht="18.75" customHeight="1">
      <c r="B2" s="99" t="s">
        <v>234</v>
      </c>
      <c r="C2" s="98"/>
      <c r="D2" s="98"/>
      <c r="E2" s="98"/>
      <c r="F2" s="98"/>
      <c r="G2" s="98"/>
      <c r="H2" s="98"/>
      <c r="I2" s="98"/>
      <c r="J2" s="98"/>
      <c r="K2" s="98"/>
      <c r="L2" s="98"/>
      <c r="M2" s="98"/>
      <c r="N2" s="98"/>
      <c r="O2" s="98"/>
      <c r="P2" s="98"/>
      <c r="Q2" s="98"/>
      <c r="R2" s="98"/>
      <c r="S2" s="98"/>
      <c r="T2" s="98"/>
      <c r="U2" s="98"/>
      <c r="V2" s="98"/>
      <c r="W2" s="98"/>
      <c r="X2" s="98"/>
      <c r="Y2" s="98"/>
      <c r="Z2" s="98"/>
      <c r="AA2" s="98"/>
    </row>
    <row r="3" spans="2:27" ht="18.75" customHeight="1">
      <c r="B3" s="99"/>
      <c r="C3" s="98"/>
      <c r="D3" s="98"/>
      <c r="E3" s="98"/>
      <c r="F3" s="98"/>
      <c r="G3" s="98"/>
      <c r="H3" s="98"/>
      <c r="I3" s="98"/>
      <c r="J3" s="98"/>
      <c r="K3" s="98"/>
      <c r="L3" s="98"/>
      <c r="M3" s="98"/>
      <c r="N3" s="98"/>
      <c r="O3" s="98"/>
      <c r="P3" s="98"/>
      <c r="Q3" s="98"/>
      <c r="R3" s="98"/>
      <c r="S3" s="98"/>
      <c r="T3" s="98"/>
      <c r="U3" s="98"/>
      <c r="V3" s="98"/>
      <c r="W3" s="98"/>
      <c r="X3" s="98"/>
      <c r="Y3" s="98"/>
      <c r="Z3" s="98"/>
      <c r="AA3" s="98"/>
    </row>
    <row r="4" spans="2:27" ht="18.75" customHeight="1">
      <c r="B4" s="99"/>
      <c r="C4" s="98"/>
      <c r="D4" s="98"/>
      <c r="E4" s="98"/>
      <c r="F4" s="98"/>
      <c r="G4" s="98"/>
      <c r="H4" s="98"/>
      <c r="I4" s="98"/>
      <c r="J4" s="98"/>
      <c r="K4" s="98"/>
      <c r="L4" s="98"/>
      <c r="M4" s="98"/>
      <c r="N4" s="98"/>
      <c r="O4" s="98"/>
      <c r="P4" s="98"/>
      <c r="Q4" s="98"/>
      <c r="R4" s="98"/>
      <c r="S4" s="98"/>
      <c r="T4" s="406" t="str">
        <f>+入力!H18</f>
        <v>○○第○○号</v>
      </c>
      <c r="U4" s="406"/>
      <c r="V4" s="406"/>
      <c r="W4" s="406"/>
      <c r="X4" s="406"/>
      <c r="Y4" s="406"/>
      <c r="Z4" s="406"/>
      <c r="AA4" s="406"/>
    </row>
    <row r="5" spans="2:27" ht="18.75" customHeight="1">
      <c r="B5" s="98"/>
      <c r="C5" s="98"/>
      <c r="D5" s="98"/>
      <c r="E5" s="98"/>
      <c r="F5" s="98"/>
      <c r="G5" s="98"/>
      <c r="H5" s="98"/>
      <c r="I5" s="98"/>
      <c r="J5" s="98"/>
      <c r="K5" s="98"/>
      <c r="L5" s="98"/>
      <c r="M5" s="98"/>
      <c r="N5" s="98"/>
      <c r="O5" s="98"/>
      <c r="P5" s="98"/>
      <c r="Q5" s="98"/>
      <c r="R5" s="98"/>
      <c r="S5" s="98"/>
      <c r="T5" s="406" t="str">
        <f>+入力!H19</f>
        <v>元号○年○月○日</v>
      </c>
      <c r="U5" s="406"/>
      <c r="V5" s="406"/>
      <c r="W5" s="406"/>
      <c r="X5" s="406"/>
      <c r="Y5" s="406"/>
      <c r="Z5" s="406"/>
      <c r="AA5" s="406"/>
    </row>
    <row r="6" spans="2:27" ht="18.75" customHeight="1">
      <c r="B6" s="99"/>
      <c r="C6" s="98"/>
      <c r="D6" s="98"/>
      <c r="E6" s="98"/>
      <c r="F6" s="98"/>
      <c r="G6" s="98"/>
      <c r="H6" s="98"/>
      <c r="I6" s="98"/>
      <c r="J6" s="98"/>
      <c r="K6" s="98"/>
      <c r="L6" s="98"/>
      <c r="M6" s="98"/>
      <c r="N6" s="98"/>
      <c r="O6" s="98"/>
      <c r="P6" s="98"/>
      <c r="Q6" s="98"/>
      <c r="R6" s="98"/>
      <c r="S6" s="98"/>
      <c r="T6" s="98"/>
      <c r="U6" s="98"/>
      <c r="V6" s="98"/>
      <c r="W6" s="98"/>
      <c r="X6" s="98"/>
      <c r="Y6" s="98"/>
      <c r="Z6" s="98"/>
      <c r="AA6" s="98"/>
    </row>
    <row r="7" spans="2:27" ht="18.75" customHeight="1">
      <c r="B7" s="98"/>
      <c r="C7" s="100" t="str">
        <f>入力!H11</f>
        <v>株式会社○○</v>
      </c>
      <c r="D7" s="98"/>
      <c r="E7" s="98"/>
      <c r="F7" s="98"/>
      <c r="G7" s="98"/>
      <c r="H7" s="98"/>
      <c r="I7" s="98"/>
      <c r="J7" s="98"/>
      <c r="K7" s="98"/>
      <c r="L7" s="98"/>
      <c r="M7" s="98"/>
      <c r="N7" s="98"/>
      <c r="O7" s="98"/>
      <c r="P7" s="98"/>
      <c r="Q7" s="98"/>
      <c r="R7" s="98"/>
      <c r="S7" s="98"/>
      <c r="T7" s="98"/>
      <c r="U7" s="98"/>
      <c r="V7" s="98"/>
      <c r="W7" s="98"/>
      <c r="X7" s="98"/>
      <c r="Y7" s="98"/>
      <c r="Z7" s="98"/>
      <c r="AA7" s="98"/>
    </row>
    <row r="8" spans="2:27" ht="18.75" customHeight="1">
      <c r="B8" s="98"/>
      <c r="C8" s="101" t="str">
        <f>+入力!H12&amp;"　様"</f>
        <v>代表取締役　○○　○○　様</v>
      </c>
      <c r="D8" s="98"/>
      <c r="E8" s="98"/>
      <c r="F8" s="98"/>
      <c r="G8" s="98"/>
      <c r="H8" s="98"/>
      <c r="I8" s="98"/>
      <c r="J8" s="98"/>
      <c r="K8" s="98"/>
      <c r="L8" s="98"/>
      <c r="M8" s="98"/>
      <c r="N8" s="98"/>
      <c r="O8" s="98"/>
      <c r="P8" s="98"/>
      <c r="Q8" s="98"/>
      <c r="R8" s="98"/>
      <c r="S8" s="98"/>
      <c r="T8" s="98"/>
      <c r="U8" s="98"/>
      <c r="V8" s="98"/>
      <c r="W8" s="98"/>
      <c r="X8" s="98"/>
      <c r="Y8" s="98"/>
      <c r="Z8" s="98"/>
      <c r="AA8" s="98"/>
    </row>
    <row r="9" spans="2:27" ht="18.75" customHeight="1">
      <c r="B9" s="102"/>
      <c r="C9" s="98"/>
      <c r="D9" s="98"/>
      <c r="E9" s="98"/>
      <c r="F9" s="98"/>
      <c r="G9" s="98"/>
      <c r="H9" s="98"/>
      <c r="I9" s="98"/>
      <c r="J9" s="98"/>
      <c r="K9" s="98"/>
      <c r="L9" s="98"/>
      <c r="M9" s="98"/>
      <c r="N9" s="98"/>
      <c r="O9" s="98"/>
      <c r="P9" s="98"/>
      <c r="Q9" s="98"/>
      <c r="R9" s="98"/>
      <c r="S9" s="98"/>
      <c r="T9" s="98"/>
      <c r="U9" s="98"/>
      <c r="V9" s="98"/>
      <c r="W9" s="98"/>
      <c r="X9" s="98"/>
      <c r="Y9" s="98"/>
      <c r="Z9" s="98"/>
      <c r="AA9" s="98"/>
    </row>
    <row r="10" spans="2:27" ht="18.75" customHeight="1">
      <c r="B10" s="100"/>
      <c r="C10" s="100"/>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2:27" ht="18.75" customHeight="1">
      <c r="B11" s="98"/>
      <c r="C11" s="100"/>
      <c r="D11" s="98"/>
      <c r="E11" s="98"/>
      <c r="F11" s="98"/>
      <c r="G11" s="98"/>
      <c r="H11" s="98"/>
      <c r="I11" s="98"/>
      <c r="J11" s="98"/>
      <c r="K11" s="98"/>
      <c r="L11" s="98"/>
      <c r="M11" s="98"/>
      <c r="N11" s="98"/>
      <c r="O11" s="98"/>
      <c r="P11" s="98"/>
      <c r="Q11" s="98"/>
      <c r="R11" s="98"/>
      <c r="S11" s="98"/>
      <c r="T11" s="98"/>
      <c r="U11" s="98"/>
      <c r="V11" s="98"/>
      <c r="W11" s="98"/>
      <c r="X11" s="98"/>
      <c r="Y11" s="181" t="str">
        <f>+入力!H9</f>
        <v>光市長　○　○　　　○</v>
      </c>
      <c r="AA11" s="98"/>
    </row>
    <row r="12" spans="2:27" ht="18.75" customHeight="1">
      <c r="B12" s="98"/>
      <c r="C12" s="100"/>
      <c r="D12" s="98"/>
      <c r="E12" s="98"/>
      <c r="F12" s="98"/>
      <c r="G12" s="98"/>
      <c r="H12" s="98"/>
      <c r="I12" s="98"/>
      <c r="J12" s="98"/>
      <c r="K12" s="98"/>
      <c r="L12" s="98"/>
      <c r="M12" s="98"/>
      <c r="N12" s="98"/>
      <c r="O12" s="98"/>
      <c r="P12" s="98"/>
      <c r="Q12" s="98"/>
      <c r="R12" s="98"/>
      <c r="S12" s="98"/>
      <c r="T12" s="98"/>
      <c r="U12" s="98"/>
      <c r="V12" s="98"/>
      <c r="W12" s="98"/>
      <c r="X12" s="98"/>
      <c r="Y12" s="98"/>
      <c r="Z12" s="103"/>
      <c r="AA12" s="98"/>
    </row>
    <row r="13" spans="2:27" ht="18.75" customHeight="1">
      <c r="B13" s="100"/>
      <c r="C13" s="100"/>
      <c r="D13" s="98"/>
      <c r="E13" s="98"/>
      <c r="F13" s="98"/>
      <c r="G13" s="98"/>
      <c r="H13" s="98"/>
      <c r="I13" s="98"/>
      <c r="J13" s="98"/>
      <c r="K13" s="98"/>
      <c r="L13" s="98"/>
      <c r="M13" s="98"/>
      <c r="N13" s="98"/>
      <c r="O13" s="98"/>
      <c r="P13" s="98"/>
      <c r="Q13" s="98"/>
      <c r="R13" s="98"/>
      <c r="S13" s="98"/>
      <c r="T13" s="98"/>
      <c r="U13" s="98"/>
      <c r="V13" s="98"/>
      <c r="W13" s="98"/>
      <c r="X13" s="98"/>
      <c r="Y13" s="98"/>
      <c r="Z13" s="98"/>
      <c r="AA13" s="98"/>
    </row>
    <row r="14" spans="2:27" ht="18.75" customHeight="1">
      <c r="B14" s="104" t="s">
        <v>212</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row>
    <row r="15" spans="2:27" ht="14.25">
      <c r="B15" s="106"/>
      <c r="C15" s="98"/>
      <c r="D15" s="98"/>
      <c r="E15" s="98"/>
      <c r="F15" s="98"/>
      <c r="G15" s="98"/>
      <c r="H15" s="98"/>
      <c r="I15" s="98"/>
      <c r="J15" s="98"/>
      <c r="K15" s="98"/>
      <c r="L15" s="98"/>
      <c r="M15" s="98"/>
      <c r="N15" s="98"/>
      <c r="O15" s="98"/>
      <c r="P15" s="98"/>
      <c r="Q15" s="98"/>
      <c r="R15" s="98"/>
      <c r="S15" s="98"/>
      <c r="T15" s="98"/>
      <c r="U15" s="98"/>
      <c r="V15" s="98"/>
      <c r="W15" s="98"/>
      <c r="X15" s="98"/>
      <c r="Y15" s="98"/>
      <c r="Z15" s="98"/>
      <c r="AA15" s="98"/>
    </row>
    <row r="16" spans="2:27" ht="18.75" customHeight="1">
      <c r="C16" s="407" t="str">
        <f>+"　標記について、"&amp;入力!H15&amp;"付けで請求のあった下記工事における工事請負契約書第２５条第８項の規定に基づき、スライド額協議開始日を通知します。"</f>
        <v>　標記について、元号○年○月○日付けで請求のあった下記工事における工事請負契約書第２５条第８項の規定に基づき、スライド額協議開始日を通知します。</v>
      </c>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310"/>
    </row>
    <row r="17" spans="2:27" ht="18.75" customHeight="1">
      <c r="B17" s="310"/>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310"/>
    </row>
    <row r="18" spans="2:27" ht="18.75" customHeight="1">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row>
    <row r="19" spans="2:27" ht="18.75" customHeight="1">
      <c r="B19" s="106"/>
      <c r="C19" s="98"/>
      <c r="D19" s="98"/>
      <c r="E19" s="98"/>
      <c r="F19" s="98"/>
      <c r="G19" s="98"/>
      <c r="H19" s="98"/>
      <c r="I19" s="98"/>
      <c r="J19" s="98"/>
      <c r="K19" s="98"/>
      <c r="L19" s="98"/>
      <c r="M19" s="98"/>
      <c r="N19" s="98"/>
      <c r="O19" s="98"/>
      <c r="P19" s="98"/>
      <c r="Q19" s="98"/>
      <c r="R19" s="98"/>
      <c r="S19" s="98"/>
      <c r="T19" s="98"/>
      <c r="U19" s="98"/>
      <c r="V19" s="98"/>
      <c r="W19" s="98"/>
      <c r="X19" s="98"/>
      <c r="Y19" s="98"/>
      <c r="Z19" s="98"/>
      <c r="AA19" s="98"/>
    </row>
    <row r="20" spans="2:27" ht="18.75" customHeight="1">
      <c r="B20" s="104" t="s">
        <v>17</v>
      </c>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2:27" ht="18.75" customHeight="1">
      <c r="B21" s="104"/>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2:27" ht="18.75" customHeight="1">
      <c r="B22" s="98"/>
      <c r="C22" s="105"/>
      <c r="D22" s="100" t="s">
        <v>315</v>
      </c>
      <c r="E22" s="98"/>
      <c r="F22" s="98"/>
      <c r="G22" s="98"/>
      <c r="H22" s="98"/>
      <c r="I22" s="98"/>
      <c r="J22" s="100"/>
      <c r="K22" s="98"/>
      <c r="M22" s="98"/>
      <c r="N22" s="98"/>
      <c r="O22" s="98"/>
      <c r="P22" s="98"/>
      <c r="Q22" s="98"/>
      <c r="R22" s="98"/>
      <c r="S22" s="98"/>
      <c r="T22" s="98"/>
      <c r="U22" s="98"/>
      <c r="V22" s="98"/>
      <c r="W22" s="98"/>
      <c r="X22" s="98"/>
      <c r="Y22" s="98"/>
      <c r="Z22" s="98"/>
      <c r="AA22" s="98"/>
    </row>
    <row r="23" spans="2:27" ht="18.75" customHeight="1">
      <c r="B23" s="98"/>
      <c r="C23" s="105"/>
      <c r="D23" s="100"/>
      <c r="E23" s="256" t="str">
        <f>入力!E3</f>
        <v>○○○○○○○○○○工事</v>
      </c>
      <c r="F23" s="98"/>
      <c r="G23" s="98"/>
      <c r="H23" s="98"/>
      <c r="I23" s="98"/>
      <c r="J23" s="100"/>
      <c r="K23" s="98"/>
      <c r="L23" s="98"/>
      <c r="M23" s="98"/>
      <c r="N23" s="98"/>
      <c r="O23" s="98"/>
      <c r="P23" s="98"/>
      <c r="Q23" s="98"/>
      <c r="R23" s="98"/>
      <c r="S23" s="98"/>
      <c r="T23" s="98"/>
      <c r="U23" s="98"/>
      <c r="V23" s="98"/>
      <c r="W23" s="98"/>
      <c r="X23" s="98"/>
      <c r="Y23" s="98"/>
      <c r="Z23" s="98"/>
      <c r="AA23" s="98"/>
    </row>
    <row r="24" spans="2:27" ht="14.25">
      <c r="B24" s="98"/>
      <c r="C24" s="105"/>
      <c r="D24" s="100"/>
      <c r="E24" s="98"/>
      <c r="F24" s="98"/>
      <c r="G24" s="98"/>
      <c r="H24" s="98"/>
      <c r="I24" s="98"/>
      <c r="J24" s="100"/>
      <c r="K24" s="98"/>
      <c r="L24" s="98"/>
      <c r="M24" s="98"/>
      <c r="N24" s="98"/>
      <c r="O24" s="98"/>
      <c r="P24" s="98"/>
      <c r="Q24" s="98"/>
      <c r="R24" s="98"/>
      <c r="S24" s="98"/>
      <c r="T24" s="98"/>
      <c r="U24" s="98"/>
      <c r="V24" s="98"/>
      <c r="W24" s="98"/>
      <c r="X24" s="98"/>
      <c r="Y24" s="98"/>
      <c r="Z24" s="98"/>
      <c r="AA24" s="98"/>
    </row>
    <row r="25" spans="2:27" ht="18.75" customHeight="1">
      <c r="B25" s="98"/>
      <c r="C25" s="105"/>
      <c r="D25" s="100" t="s">
        <v>314</v>
      </c>
      <c r="E25" s="98"/>
      <c r="F25" s="98"/>
      <c r="G25" s="98"/>
      <c r="H25" s="98"/>
      <c r="I25" s="98"/>
      <c r="J25" s="100"/>
      <c r="K25" s="98"/>
      <c r="M25" s="98"/>
      <c r="N25" s="98"/>
      <c r="O25" s="98"/>
      <c r="P25" s="98"/>
      <c r="Q25" s="98"/>
      <c r="R25" s="98"/>
      <c r="S25" s="98"/>
      <c r="T25" s="98"/>
      <c r="U25" s="98"/>
      <c r="V25" s="98"/>
      <c r="W25" s="98"/>
      <c r="X25" s="98"/>
      <c r="Y25" s="98"/>
      <c r="Z25" s="98"/>
      <c r="AA25" s="98"/>
    </row>
    <row r="26" spans="2:27" ht="18.75" customHeight="1">
      <c r="B26" s="98"/>
      <c r="C26" s="105"/>
      <c r="D26" s="100"/>
      <c r="E26" s="256" t="str">
        <f>+入力!H20</f>
        <v>元号○年○月○日</v>
      </c>
      <c r="F26" s="98"/>
      <c r="G26" s="98"/>
      <c r="H26" s="98"/>
      <c r="I26" s="98"/>
      <c r="J26" s="100"/>
      <c r="K26" s="98"/>
      <c r="L26" s="98"/>
      <c r="M26" s="98"/>
      <c r="N26" s="98"/>
      <c r="O26" s="98"/>
      <c r="P26" s="98"/>
      <c r="Q26" s="98"/>
      <c r="R26" s="98"/>
      <c r="S26" s="98"/>
      <c r="T26" s="98"/>
      <c r="U26" s="98"/>
      <c r="V26" s="98"/>
      <c r="W26" s="98"/>
      <c r="X26" s="98"/>
      <c r="Y26" s="98"/>
      <c r="Z26" s="98"/>
      <c r="AA26" s="98"/>
    </row>
  </sheetData>
  <mergeCells count="3">
    <mergeCell ref="T4:AA4"/>
    <mergeCell ref="T5:AA5"/>
    <mergeCell ref="C16:Z17"/>
  </mergeCells>
  <phoneticPr fontId="6"/>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E76A-575F-4C45-979D-FE73BFF1E0A8}">
  <sheetPr>
    <tabColor rgb="FFFFFF00"/>
    <pageSetUpPr fitToPage="1"/>
  </sheetPr>
  <dimension ref="B2:P51"/>
  <sheetViews>
    <sheetView view="pageBreakPreview" zoomScale="70" zoomScaleNormal="85" zoomScaleSheetLayoutView="70" workbookViewId="0">
      <selection activeCell="C20" sqref="C20"/>
    </sheetView>
  </sheetViews>
  <sheetFormatPr defaultColWidth="9" defaultRowHeight="14.25"/>
  <cols>
    <col min="1" max="2" width="3.5" style="334" customWidth="1"/>
    <col min="3" max="4" width="19.625" style="334" customWidth="1"/>
    <col min="5" max="5" width="7.625" style="334" customWidth="1"/>
    <col min="6" max="6" width="11" style="334" customWidth="1"/>
    <col min="7" max="8" width="17.125" style="334" customWidth="1"/>
    <col min="9" max="10" width="19.25" style="334" customWidth="1"/>
    <col min="11" max="11" width="13.125" style="334" bestFit="1" customWidth="1"/>
    <col min="12" max="12" width="19.25" style="334" customWidth="1"/>
    <col min="13" max="13" width="18.5" style="334" bestFit="1" customWidth="1"/>
    <col min="14" max="14" width="3.5" style="334" customWidth="1"/>
    <col min="15" max="15" width="2.75" style="334" customWidth="1"/>
    <col min="16" max="16384" width="9" style="334"/>
  </cols>
  <sheetData>
    <row r="2" spans="2:16" ht="17.25">
      <c r="B2" s="113" t="s">
        <v>281</v>
      </c>
      <c r="C2" s="113"/>
      <c r="D2" s="113"/>
      <c r="E2" s="113"/>
      <c r="F2" s="113"/>
      <c r="G2" s="113"/>
      <c r="H2" s="113"/>
      <c r="I2" s="113"/>
      <c r="J2" s="113"/>
      <c r="K2" s="113"/>
      <c r="L2" s="113"/>
      <c r="M2" s="117"/>
      <c r="N2" s="158"/>
      <c r="O2" s="333"/>
      <c r="P2" s="333"/>
    </row>
    <row r="3" spans="2:16" ht="17.25">
      <c r="B3" s="117"/>
      <c r="C3" s="113"/>
      <c r="D3" s="113"/>
      <c r="E3" s="113"/>
      <c r="F3" s="113"/>
      <c r="G3" s="113"/>
      <c r="H3" s="113"/>
      <c r="I3" s="113"/>
      <c r="J3" s="113"/>
      <c r="K3" s="117"/>
      <c r="L3" s="391" t="str">
        <f>+入力!H21</f>
        <v>元号○年○月○日</v>
      </c>
      <c r="M3" s="391"/>
      <c r="N3" s="158"/>
      <c r="O3" s="333"/>
      <c r="P3" s="333"/>
    </row>
    <row r="4" spans="2:16" ht="12" customHeight="1">
      <c r="B4" s="117"/>
      <c r="C4" s="113"/>
      <c r="D4" s="113"/>
      <c r="E4" s="113"/>
      <c r="F4" s="113"/>
      <c r="G4" s="113"/>
      <c r="H4" s="113"/>
      <c r="I4" s="113"/>
      <c r="J4" s="113"/>
      <c r="K4" s="113"/>
      <c r="L4" s="113"/>
      <c r="M4" s="113"/>
      <c r="N4" s="158"/>
      <c r="O4" s="333"/>
      <c r="P4" s="333"/>
    </row>
    <row r="5" spans="2:16" ht="17.25">
      <c r="B5" s="117"/>
      <c r="C5" s="126" t="s">
        <v>102</v>
      </c>
      <c r="D5" s="126"/>
      <c r="E5" s="126"/>
      <c r="F5" s="126"/>
      <c r="G5" s="126"/>
      <c r="H5" s="126"/>
      <c r="I5" s="126"/>
      <c r="J5" s="126"/>
      <c r="K5" s="126"/>
      <c r="L5" s="126"/>
      <c r="M5" s="126"/>
      <c r="N5" s="158"/>
      <c r="O5" s="333"/>
      <c r="P5" s="333"/>
    </row>
    <row r="6" spans="2:16" ht="12" customHeight="1">
      <c r="B6" s="117"/>
      <c r="C6" s="113"/>
      <c r="D6" s="113"/>
      <c r="E6" s="113"/>
      <c r="F6" s="113"/>
      <c r="G6" s="113"/>
      <c r="H6" s="113"/>
      <c r="I6" s="113"/>
      <c r="J6" s="113"/>
      <c r="K6" s="113"/>
      <c r="L6" s="113"/>
      <c r="M6" s="113"/>
      <c r="N6" s="158"/>
      <c r="O6" s="333"/>
      <c r="P6" s="333"/>
    </row>
    <row r="7" spans="2:16" ht="17.25">
      <c r="B7" s="117"/>
      <c r="C7" s="113" t="s">
        <v>56</v>
      </c>
      <c r="D7" s="113"/>
      <c r="E7" s="113"/>
      <c r="F7" s="113"/>
      <c r="G7" s="113"/>
      <c r="H7" s="113"/>
      <c r="I7" s="113"/>
      <c r="J7" s="113"/>
      <c r="K7" s="113"/>
      <c r="L7" s="113"/>
      <c r="M7" s="113"/>
      <c r="N7" s="158"/>
      <c r="O7" s="333"/>
      <c r="P7" s="333"/>
    </row>
    <row r="8" spans="2:16" ht="17.25">
      <c r="B8" s="117"/>
      <c r="C8" s="114" t="str">
        <f>+入力!H9&amp;"　様"</f>
        <v>光市長　○　○　　　○　様</v>
      </c>
      <c r="D8" s="114"/>
      <c r="E8" s="113"/>
      <c r="F8" s="113"/>
      <c r="G8" s="113"/>
      <c r="H8" s="113"/>
      <c r="I8" s="113"/>
      <c r="J8" s="113"/>
      <c r="K8" s="113"/>
      <c r="L8" s="113"/>
      <c r="M8" s="113"/>
      <c r="N8" s="158"/>
      <c r="O8" s="333"/>
      <c r="P8" s="333"/>
    </row>
    <row r="9" spans="2:16" ht="17.25">
      <c r="B9" s="117"/>
      <c r="C9" s="113"/>
      <c r="D9" s="113"/>
      <c r="E9" s="113"/>
      <c r="F9" s="113"/>
      <c r="G9" s="113"/>
      <c r="H9" s="113"/>
      <c r="I9" s="113"/>
      <c r="J9" s="118" t="s">
        <v>57</v>
      </c>
      <c r="K9" s="122" t="str">
        <f>+入力!H10</f>
        <v>光市○○六丁目１番１号</v>
      </c>
      <c r="L9" s="122"/>
      <c r="M9" s="122"/>
      <c r="N9" s="158"/>
      <c r="O9" s="333"/>
      <c r="P9" s="333"/>
    </row>
    <row r="10" spans="2:16" ht="17.25">
      <c r="B10" s="117"/>
      <c r="C10" s="113"/>
      <c r="D10" s="113"/>
      <c r="E10" s="113"/>
      <c r="F10" s="113"/>
      <c r="G10" s="113"/>
      <c r="H10" s="113"/>
      <c r="I10" s="113"/>
      <c r="J10" s="155"/>
      <c r="K10" s="122" t="str">
        <f>+入力!H11</f>
        <v>株式会社○○</v>
      </c>
      <c r="L10" s="122"/>
      <c r="M10" s="122"/>
      <c r="N10" s="158"/>
      <c r="O10" s="333"/>
      <c r="P10" s="333"/>
    </row>
    <row r="11" spans="2:16" ht="17.25">
      <c r="B11" s="117"/>
      <c r="C11" s="113"/>
      <c r="D11" s="113"/>
      <c r="E11" s="113"/>
      <c r="F11" s="113"/>
      <c r="G11" s="113"/>
      <c r="H11" s="113"/>
      <c r="I11" s="117"/>
      <c r="J11" s="155"/>
      <c r="K11" s="122" t="str">
        <f>+入力!H12</f>
        <v>代表取締役　○○　○○</v>
      </c>
      <c r="L11" s="122"/>
      <c r="M11" s="122"/>
      <c r="N11" s="158"/>
      <c r="O11" s="333"/>
      <c r="P11" s="333"/>
    </row>
    <row r="12" spans="2:16" ht="12" customHeight="1">
      <c r="B12" s="117"/>
      <c r="C12" s="117"/>
      <c r="D12" s="117"/>
      <c r="E12" s="113"/>
      <c r="F12" s="113"/>
      <c r="G12" s="113"/>
      <c r="H12" s="113"/>
      <c r="I12" s="113"/>
      <c r="J12" s="113"/>
      <c r="K12" s="113"/>
      <c r="L12" s="113"/>
      <c r="M12" s="113"/>
      <c r="N12" s="158"/>
      <c r="O12" s="333"/>
      <c r="P12" s="333"/>
    </row>
    <row r="13" spans="2:16" ht="17.25">
      <c r="B13" s="117"/>
      <c r="C13" s="127" t="s">
        <v>58</v>
      </c>
      <c r="D13" s="119"/>
      <c r="E13" s="117"/>
      <c r="F13" s="117"/>
      <c r="G13" s="117"/>
      <c r="H13" s="119"/>
      <c r="I13" s="119"/>
      <c r="J13" s="119"/>
      <c r="K13" s="119"/>
      <c r="L13" s="119"/>
      <c r="M13" s="119"/>
      <c r="N13" s="158"/>
      <c r="O13" s="333"/>
      <c r="P13" s="333"/>
    </row>
    <row r="14" spans="2:16" ht="17.25">
      <c r="B14" s="117"/>
      <c r="C14" s="156" t="s">
        <v>59</v>
      </c>
      <c r="D14" s="392" t="str">
        <f>+入力!H3</f>
        <v>○○○○○○○○○○工事</v>
      </c>
      <c r="E14" s="392"/>
      <c r="F14" s="392"/>
      <c r="G14" s="392"/>
      <c r="H14" s="392"/>
      <c r="I14" s="392"/>
      <c r="J14" s="392"/>
      <c r="K14" s="125"/>
      <c r="L14" s="125"/>
      <c r="M14" s="125"/>
      <c r="N14" s="165"/>
      <c r="O14" s="335"/>
      <c r="P14" s="335"/>
    </row>
    <row r="15" spans="2:16" ht="12" customHeight="1">
      <c r="B15" s="117"/>
      <c r="C15" s="157"/>
      <c r="D15" s="254"/>
      <c r="E15" s="254"/>
      <c r="F15" s="254"/>
      <c r="G15" s="254"/>
      <c r="H15" s="254"/>
      <c r="I15" s="254"/>
      <c r="J15" s="254"/>
      <c r="K15" s="125"/>
      <c r="L15" s="125"/>
      <c r="M15" s="125"/>
      <c r="N15" s="165"/>
      <c r="O15" s="335"/>
      <c r="P15" s="335"/>
    </row>
    <row r="16" spans="2:16" ht="17.25">
      <c r="B16" s="117"/>
      <c r="C16" s="393" t="s">
        <v>16</v>
      </c>
      <c r="D16" s="393"/>
      <c r="E16" s="393"/>
      <c r="F16" s="393"/>
      <c r="G16" s="393"/>
      <c r="H16" s="393"/>
      <c r="I16" s="393"/>
      <c r="J16" s="393"/>
      <c r="K16" s="393"/>
      <c r="L16" s="393"/>
      <c r="M16" s="393"/>
      <c r="N16" s="158"/>
      <c r="O16" s="333"/>
      <c r="P16" s="333"/>
    </row>
    <row r="17" spans="2:16" ht="12" customHeight="1">
      <c r="B17" s="117"/>
      <c r="C17" s="113"/>
      <c r="D17" s="113"/>
      <c r="E17" s="113"/>
      <c r="F17" s="113"/>
      <c r="G17" s="113"/>
      <c r="H17" s="113"/>
      <c r="I17" s="113"/>
      <c r="J17" s="113"/>
      <c r="K17" s="113"/>
      <c r="L17" s="113"/>
      <c r="M17" s="113"/>
      <c r="N17" s="158"/>
      <c r="O17" s="333"/>
      <c r="P17" s="333"/>
    </row>
    <row r="18" spans="2:16">
      <c r="B18" s="159"/>
      <c r="C18" s="396" t="s">
        <v>60</v>
      </c>
      <c r="D18" s="396" t="s">
        <v>61</v>
      </c>
      <c r="E18" s="396" t="s">
        <v>62</v>
      </c>
      <c r="F18" s="400" t="s">
        <v>63</v>
      </c>
      <c r="G18" s="400" t="s">
        <v>64</v>
      </c>
      <c r="H18" s="400" t="s">
        <v>103</v>
      </c>
      <c r="I18" s="400" t="s">
        <v>66</v>
      </c>
      <c r="J18" s="400" t="s">
        <v>67</v>
      </c>
      <c r="K18" s="400" t="s">
        <v>68</v>
      </c>
      <c r="L18" s="400" t="s">
        <v>69</v>
      </c>
      <c r="M18" s="396" t="s">
        <v>70</v>
      </c>
      <c r="N18" s="158"/>
      <c r="O18" s="333"/>
      <c r="P18" s="333"/>
    </row>
    <row r="19" spans="2:16" ht="15" thickBot="1">
      <c r="B19" s="159"/>
      <c r="C19" s="397"/>
      <c r="D19" s="397"/>
      <c r="E19" s="397"/>
      <c r="F19" s="401"/>
      <c r="G19" s="401"/>
      <c r="H19" s="401"/>
      <c r="I19" s="401"/>
      <c r="J19" s="401"/>
      <c r="K19" s="401"/>
      <c r="L19" s="401"/>
      <c r="M19" s="397"/>
      <c r="N19" s="158"/>
      <c r="O19" s="333"/>
      <c r="P19" s="333"/>
    </row>
    <row r="20" spans="2:16" ht="15" thickTop="1">
      <c r="B20" s="159"/>
      <c r="C20" s="336" t="s">
        <v>71</v>
      </c>
      <c r="D20" s="336" t="s">
        <v>72</v>
      </c>
      <c r="E20" s="336" t="s">
        <v>73</v>
      </c>
      <c r="F20" s="337" t="s">
        <v>74</v>
      </c>
      <c r="G20" s="338" t="s">
        <v>75</v>
      </c>
      <c r="H20" s="338" t="s">
        <v>76</v>
      </c>
      <c r="I20" s="338" t="s">
        <v>75</v>
      </c>
      <c r="J20" s="338" t="s">
        <v>76</v>
      </c>
      <c r="K20" s="336" t="s">
        <v>77</v>
      </c>
      <c r="L20" s="338" t="s">
        <v>76</v>
      </c>
      <c r="M20" s="340"/>
      <c r="N20" s="339"/>
      <c r="O20" s="333"/>
      <c r="P20" s="333"/>
    </row>
    <row r="21" spans="2:16">
      <c r="B21" s="159"/>
      <c r="C21" s="336" t="s">
        <v>71</v>
      </c>
      <c r="D21" s="336" t="s">
        <v>72</v>
      </c>
      <c r="E21" s="336" t="s">
        <v>73</v>
      </c>
      <c r="F21" s="337" t="s">
        <v>74</v>
      </c>
      <c r="G21" s="338" t="s">
        <v>75</v>
      </c>
      <c r="H21" s="338" t="s">
        <v>76</v>
      </c>
      <c r="I21" s="338" t="s">
        <v>75</v>
      </c>
      <c r="J21" s="338" t="s">
        <v>76</v>
      </c>
      <c r="K21" s="336" t="s">
        <v>77</v>
      </c>
      <c r="L21" s="338" t="s">
        <v>76</v>
      </c>
      <c r="M21" s="340"/>
      <c r="N21" s="339"/>
      <c r="O21" s="333"/>
      <c r="P21" s="333"/>
    </row>
    <row r="22" spans="2:16">
      <c r="B22" s="159"/>
      <c r="C22" s="341"/>
      <c r="D22" s="341"/>
      <c r="E22" s="341"/>
      <c r="F22" s="337" t="s">
        <v>78</v>
      </c>
      <c r="G22" s="338" t="s">
        <v>75</v>
      </c>
      <c r="H22" s="338" t="s">
        <v>79</v>
      </c>
      <c r="I22" s="338" t="s">
        <v>75</v>
      </c>
      <c r="J22" s="338" t="s">
        <v>79</v>
      </c>
      <c r="K22" s="341"/>
      <c r="L22" s="338" t="s">
        <v>79</v>
      </c>
      <c r="M22" s="340" t="s">
        <v>80</v>
      </c>
      <c r="N22" s="158"/>
      <c r="O22" s="333"/>
      <c r="P22" s="333"/>
    </row>
    <row r="23" spans="2:16">
      <c r="B23" s="159"/>
      <c r="C23" s="342"/>
      <c r="D23" s="342"/>
      <c r="E23" s="342"/>
      <c r="F23" s="337"/>
      <c r="G23" s="338"/>
      <c r="H23" s="338"/>
      <c r="I23" s="338"/>
      <c r="J23" s="338"/>
      <c r="K23" s="342"/>
      <c r="L23" s="338"/>
      <c r="M23" s="340"/>
      <c r="N23" s="158"/>
      <c r="O23" s="333"/>
      <c r="P23" s="333"/>
    </row>
    <row r="24" spans="2:16">
      <c r="B24" s="159"/>
      <c r="C24" s="336" t="s">
        <v>71</v>
      </c>
      <c r="D24" s="336" t="s">
        <v>72</v>
      </c>
      <c r="E24" s="336" t="s">
        <v>73</v>
      </c>
      <c r="F24" s="337" t="s">
        <v>74</v>
      </c>
      <c r="G24" s="338" t="s">
        <v>75</v>
      </c>
      <c r="H24" s="338" t="s">
        <v>76</v>
      </c>
      <c r="I24" s="338" t="s">
        <v>75</v>
      </c>
      <c r="J24" s="338" t="s">
        <v>76</v>
      </c>
      <c r="K24" s="336" t="s">
        <v>81</v>
      </c>
      <c r="L24" s="338" t="s">
        <v>76</v>
      </c>
      <c r="M24" s="340"/>
      <c r="N24" s="339"/>
      <c r="O24" s="333"/>
      <c r="P24" s="333"/>
    </row>
    <row r="25" spans="2:16">
      <c r="B25" s="159"/>
      <c r="C25" s="336" t="s">
        <v>71</v>
      </c>
      <c r="D25" s="336" t="s">
        <v>72</v>
      </c>
      <c r="E25" s="336" t="s">
        <v>73</v>
      </c>
      <c r="F25" s="337" t="s">
        <v>74</v>
      </c>
      <c r="G25" s="338" t="s">
        <v>75</v>
      </c>
      <c r="H25" s="338" t="s">
        <v>76</v>
      </c>
      <c r="I25" s="338" t="s">
        <v>75</v>
      </c>
      <c r="J25" s="338" t="s">
        <v>76</v>
      </c>
      <c r="K25" s="336" t="s">
        <v>81</v>
      </c>
      <c r="L25" s="338" t="s">
        <v>76</v>
      </c>
      <c r="M25" s="340"/>
      <c r="N25" s="339"/>
      <c r="O25" s="333"/>
      <c r="P25" s="333"/>
    </row>
    <row r="26" spans="2:16">
      <c r="B26" s="159"/>
      <c r="C26" s="341"/>
      <c r="D26" s="341"/>
      <c r="E26" s="341"/>
      <c r="F26" s="337" t="s">
        <v>78</v>
      </c>
      <c r="G26" s="338" t="s">
        <v>75</v>
      </c>
      <c r="H26" s="338" t="s">
        <v>79</v>
      </c>
      <c r="I26" s="338" t="s">
        <v>75</v>
      </c>
      <c r="J26" s="338" t="s">
        <v>79</v>
      </c>
      <c r="K26" s="341"/>
      <c r="L26" s="338" t="s">
        <v>79</v>
      </c>
      <c r="M26" s="340" t="s">
        <v>82</v>
      </c>
      <c r="N26" s="158"/>
      <c r="O26" s="333"/>
      <c r="P26" s="333"/>
    </row>
    <row r="27" spans="2:16">
      <c r="B27" s="159"/>
      <c r="C27" s="342"/>
      <c r="D27" s="342"/>
      <c r="E27" s="342"/>
      <c r="F27" s="337"/>
      <c r="G27" s="338"/>
      <c r="H27" s="338"/>
      <c r="I27" s="338"/>
      <c r="J27" s="338"/>
      <c r="K27" s="342"/>
      <c r="L27" s="338"/>
      <c r="M27" s="340"/>
      <c r="N27" s="158"/>
      <c r="O27" s="333"/>
      <c r="P27" s="333"/>
    </row>
    <row r="28" spans="2:16">
      <c r="B28" s="159"/>
      <c r="C28" s="336" t="s">
        <v>83</v>
      </c>
      <c r="D28" s="336" t="s">
        <v>72</v>
      </c>
      <c r="E28" s="336" t="s">
        <v>73</v>
      </c>
      <c r="F28" s="337" t="s">
        <v>74</v>
      </c>
      <c r="G28" s="338" t="s">
        <v>75</v>
      </c>
      <c r="H28" s="338" t="s">
        <v>76</v>
      </c>
      <c r="I28" s="338" t="s">
        <v>75</v>
      </c>
      <c r="J28" s="338" t="s">
        <v>76</v>
      </c>
      <c r="K28" s="336" t="s">
        <v>54</v>
      </c>
      <c r="L28" s="338" t="s">
        <v>76</v>
      </c>
      <c r="M28" s="340" t="s">
        <v>84</v>
      </c>
      <c r="N28" s="339"/>
      <c r="O28" s="333"/>
      <c r="P28" s="333"/>
    </row>
    <row r="29" spans="2:16">
      <c r="B29" s="159"/>
      <c r="C29" s="342"/>
      <c r="D29" s="342"/>
      <c r="E29" s="342"/>
      <c r="F29" s="337"/>
      <c r="G29" s="338"/>
      <c r="H29" s="338"/>
      <c r="I29" s="338"/>
      <c r="J29" s="338"/>
      <c r="K29" s="342"/>
      <c r="L29" s="338"/>
      <c r="M29" s="340"/>
      <c r="N29" s="158"/>
      <c r="O29" s="333"/>
      <c r="P29" s="333"/>
    </row>
    <row r="30" spans="2:16">
      <c r="B30" s="159"/>
      <c r="C30" s="403" t="s">
        <v>85</v>
      </c>
      <c r="D30" s="405"/>
      <c r="E30" s="404"/>
      <c r="F30" s="337"/>
      <c r="G30" s="338"/>
      <c r="H30" s="338" t="s">
        <v>79</v>
      </c>
      <c r="I30" s="338"/>
      <c r="J30" s="338" t="s">
        <v>79</v>
      </c>
      <c r="K30" s="342"/>
      <c r="L30" s="338" t="s">
        <v>79</v>
      </c>
      <c r="M30" s="340"/>
      <c r="N30" s="158"/>
      <c r="O30" s="333"/>
      <c r="P30" s="333"/>
    </row>
    <row r="31" spans="2:16">
      <c r="B31" s="159"/>
      <c r="C31" s="342"/>
      <c r="D31" s="342"/>
      <c r="E31" s="342"/>
      <c r="F31" s="337"/>
      <c r="G31" s="338"/>
      <c r="H31" s="338"/>
      <c r="I31" s="338"/>
      <c r="J31" s="338"/>
      <c r="K31" s="342"/>
      <c r="L31" s="338"/>
      <c r="M31" s="340"/>
      <c r="N31" s="158"/>
      <c r="O31" s="333"/>
      <c r="P31" s="333"/>
    </row>
    <row r="32" spans="2:16">
      <c r="B32" s="159"/>
      <c r="C32" s="336" t="s">
        <v>86</v>
      </c>
      <c r="D32" s="336" t="s">
        <v>72</v>
      </c>
      <c r="E32" s="336" t="s">
        <v>87</v>
      </c>
      <c r="F32" s="337" t="s">
        <v>88</v>
      </c>
      <c r="G32" s="338" t="s">
        <v>89</v>
      </c>
      <c r="H32" s="338" t="s">
        <v>75</v>
      </c>
      <c r="I32" s="338" t="s">
        <v>89</v>
      </c>
      <c r="J32" s="338" t="s">
        <v>75</v>
      </c>
      <c r="K32" s="336" t="s">
        <v>81</v>
      </c>
      <c r="L32" s="338" t="s">
        <v>75</v>
      </c>
      <c r="M32" s="340"/>
      <c r="N32" s="339"/>
      <c r="O32" s="333"/>
      <c r="P32" s="333"/>
    </row>
    <row r="33" spans="2:16">
      <c r="B33" s="159"/>
      <c r="C33" s="336" t="s">
        <v>86</v>
      </c>
      <c r="D33" s="336" t="s">
        <v>72</v>
      </c>
      <c r="E33" s="336" t="s">
        <v>87</v>
      </c>
      <c r="F33" s="337" t="s">
        <v>88</v>
      </c>
      <c r="G33" s="338" t="s">
        <v>89</v>
      </c>
      <c r="H33" s="338" t="s">
        <v>75</v>
      </c>
      <c r="I33" s="338" t="s">
        <v>89</v>
      </c>
      <c r="J33" s="338" t="s">
        <v>75</v>
      </c>
      <c r="K33" s="336" t="s">
        <v>81</v>
      </c>
      <c r="L33" s="338" t="s">
        <v>75</v>
      </c>
      <c r="M33" s="340"/>
      <c r="N33" s="339"/>
      <c r="O33" s="333"/>
      <c r="P33" s="333"/>
    </row>
    <row r="34" spans="2:16">
      <c r="B34" s="159"/>
      <c r="C34" s="341"/>
      <c r="D34" s="341"/>
      <c r="E34" s="341"/>
      <c r="F34" s="337" t="s">
        <v>90</v>
      </c>
      <c r="G34" s="338" t="s">
        <v>89</v>
      </c>
      <c r="H34" s="338" t="s">
        <v>76</v>
      </c>
      <c r="I34" s="338" t="s">
        <v>89</v>
      </c>
      <c r="J34" s="338" t="s">
        <v>76</v>
      </c>
      <c r="K34" s="341"/>
      <c r="L34" s="338" t="s">
        <v>76</v>
      </c>
      <c r="M34" s="340" t="s">
        <v>82</v>
      </c>
      <c r="N34" s="158"/>
      <c r="O34" s="333"/>
      <c r="P34" s="333"/>
    </row>
    <row r="35" spans="2:16">
      <c r="B35" s="159"/>
      <c r="C35" s="341"/>
      <c r="D35" s="341"/>
      <c r="E35" s="341"/>
      <c r="F35" s="337"/>
      <c r="G35" s="338"/>
      <c r="H35" s="338"/>
      <c r="I35" s="338"/>
      <c r="J35" s="338"/>
      <c r="K35" s="341"/>
      <c r="L35" s="338"/>
      <c r="M35" s="340"/>
      <c r="N35" s="158"/>
      <c r="O35" s="333"/>
      <c r="P35" s="333"/>
    </row>
    <row r="36" spans="2:16">
      <c r="B36" s="159"/>
      <c r="C36" s="336" t="s">
        <v>91</v>
      </c>
      <c r="D36" s="336" t="s">
        <v>72</v>
      </c>
      <c r="E36" s="336" t="s">
        <v>87</v>
      </c>
      <c r="F36" s="337" t="s">
        <v>88</v>
      </c>
      <c r="G36" s="338" t="s">
        <v>89</v>
      </c>
      <c r="H36" s="338" t="s">
        <v>75</v>
      </c>
      <c r="I36" s="338" t="s">
        <v>89</v>
      </c>
      <c r="J36" s="338" t="s">
        <v>75</v>
      </c>
      <c r="K36" s="336" t="s">
        <v>54</v>
      </c>
      <c r="L36" s="338" t="s">
        <v>75</v>
      </c>
      <c r="M36" s="340" t="s">
        <v>92</v>
      </c>
      <c r="N36" s="339"/>
      <c r="O36" s="333"/>
      <c r="P36" s="333"/>
    </row>
    <row r="37" spans="2:16">
      <c r="B37" s="159"/>
      <c r="C37" s="341"/>
      <c r="D37" s="341"/>
      <c r="E37" s="341"/>
      <c r="F37" s="337"/>
      <c r="G37" s="338"/>
      <c r="H37" s="338"/>
      <c r="I37" s="338"/>
      <c r="J37" s="338"/>
      <c r="K37" s="341"/>
      <c r="L37" s="338"/>
      <c r="M37" s="340"/>
      <c r="N37" s="158"/>
      <c r="O37" s="333"/>
      <c r="P37" s="333"/>
    </row>
    <row r="38" spans="2:16">
      <c r="B38" s="159"/>
      <c r="C38" s="336" t="s">
        <v>93</v>
      </c>
      <c r="D38" s="336" t="s">
        <v>72</v>
      </c>
      <c r="E38" s="336" t="s">
        <v>87</v>
      </c>
      <c r="F38" s="337" t="s">
        <v>88</v>
      </c>
      <c r="G38" s="338" t="s">
        <v>89</v>
      </c>
      <c r="H38" s="338" t="s">
        <v>75</v>
      </c>
      <c r="I38" s="338" t="s">
        <v>89</v>
      </c>
      <c r="J38" s="338" t="s">
        <v>75</v>
      </c>
      <c r="K38" s="336" t="s">
        <v>94</v>
      </c>
      <c r="L38" s="338" t="s">
        <v>75</v>
      </c>
      <c r="M38" s="340"/>
      <c r="N38" s="339"/>
      <c r="O38" s="333"/>
      <c r="P38" s="333"/>
    </row>
    <row r="39" spans="2:16">
      <c r="B39" s="159"/>
      <c r="C39" s="336" t="s">
        <v>93</v>
      </c>
      <c r="D39" s="336" t="s">
        <v>72</v>
      </c>
      <c r="E39" s="336" t="s">
        <v>87</v>
      </c>
      <c r="F39" s="337" t="s">
        <v>88</v>
      </c>
      <c r="G39" s="338" t="s">
        <v>89</v>
      </c>
      <c r="H39" s="338" t="s">
        <v>75</v>
      </c>
      <c r="I39" s="338" t="s">
        <v>89</v>
      </c>
      <c r="J39" s="338" t="s">
        <v>75</v>
      </c>
      <c r="K39" s="336" t="s">
        <v>94</v>
      </c>
      <c r="L39" s="338" t="s">
        <v>75</v>
      </c>
      <c r="M39" s="340"/>
      <c r="N39" s="339"/>
      <c r="O39" s="333"/>
      <c r="P39" s="333"/>
    </row>
    <row r="40" spans="2:16">
      <c r="B40" s="159"/>
      <c r="C40" s="341"/>
      <c r="D40" s="341"/>
      <c r="E40" s="341"/>
      <c r="F40" s="337" t="s">
        <v>90</v>
      </c>
      <c r="G40" s="338" t="s">
        <v>89</v>
      </c>
      <c r="H40" s="338" t="s">
        <v>76</v>
      </c>
      <c r="I40" s="338" t="s">
        <v>89</v>
      </c>
      <c r="J40" s="338" t="s">
        <v>76</v>
      </c>
      <c r="K40" s="341"/>
      <c r="L40" s="338" t="s">
        <v>76</v>
      </c>
      <c r="M40" s="340" t="s">
        <v>95</v>
      </c>
      <c r="N40" s="158"/>
      <c r="O40" s="333"/>
      <c r="P40" s="333"/>
    </row>
    <row r="41" spans="2:16">
      <c r="B41" s="159"/>
      <c r="C41" s="341"/>
      <c r="D41" s="341"/>
      <c r="E41" s="341"/>
      <c r="F41" s="343"/>
      <c r="G41" s="344"/>
      <c r="H41" s="344"/>
      <c r="I41" s="344"/>
      <c r="J41" s="344"/>
      <c r="K41" s="341"/>
      <c r="L41" s="344"/>
      <c r="M41" s="341"/>
      <c r="N41" s="158"/>
      <c r="O41" s="333"/>
      <c r="P41" s="333"/>
    </row>
    <row r="42" spans="2:16">
      <c r="B42" s="159"/>
      <c r="C42" s="336" t="s">
        <v>96</v>
      </c>
      <c r="D42" s="336" t="s">
        <v>72</v>
      </c>
      <c r="E42" s="336" t="s">
        <v>87</v>
      </c>
      <c r="F42" s="337" t="s">
        <v>88</v>
      </c>
      <c r="G42" s="338" t="s">
        <v>89</v>
      </c>
      <c r="H42" s="338" t="s">
        <v>75</v>
      </c>
      <c r="I42" s="338" t="s">
        <v>89</v>
      </c>
      <c r="J42" s="338" t="s">
        <v>75</v>
      </c>
      <c r="K42" s="336" t="s">
        <v>54</v>
      </c>
      <c r="L42" s="338" t="s">
        <v>75</v>
      </c>
      <c r="M42" s="340" t="s">
        <v>97</v>
      </c>
      <c r="N42" s="339"/>
      <c r="O42" s="333"/>
      <c r="P42" s="333"/>
    </row>
    <row r="43" spans="2:16">
      <c r="B43" s="159"/>
      <c r="C43" s="336"/>
      <c r="D43" s="336"/>
      <c r="E43" s="336"/>
      <c r="F43" s="337"/>
      <c r="G43" s="338"/>
      <c r="H43" s="338"/>
      <c r="I43" s="338"/>
      <c r="J43" s="338"/>
      <c r="K43" s="336"/>
      <c r="L43" s="338"/>
      <c r="M43" s="340"/>
      <c r="N43" s="339"/>
      <c r="O43" s="333"/>
      <c r="P43" s="333"/>
    </row>
    <row r="44" spans="2:16">
      <c r="B44" s="159"/>
      <c r="C44" s="403" t="s">
        <v>98</v>
      </c>
      <c r="D44" s="404"/>
      <c r="E44" s="336"/>
      <c r="F44" s="337"/>
      <c r="G44" s="338"/>
      <c r="H44" s="338" t="s">
        <v>79</v>
      </c>
      <c r="I44" s="338"/>
      <c r="J44" s="338" t="s">
        <v>79</v>
      </c>
      <c r="K44" s="342"/>
      <c r="L44" s="338" t="s">
        <v>79</v>
      </c>
      <c r="M44" s="340"/>
      <c r="N44" s="339"/>
      <c r="O44" s="333"/>
      <c r="P44" s="333"/>
    </row>
    <row r="45" spans="2:16" ht="15" thickBot="1">
      <c r="B45" s="159"/>
      <c r="C45" s="341"/>
      <c r="D45" s="341"/>
      <c r="E45" s="341"/>
      <c r="F45" s="343"/>
      <c r="G45" s="344"/>
      <c r="H45" s="344"/>
      <c r="I45" s="344"/>
      <c r="J45" s="344"/>
      <c r="K45" s="341"/>
      <c r="L45" s="345"/>
      <c r="M45" s="341"/>
      <c r="N45" s="158"/>
      <c r="O45" s="333"/>
      <c r="P45" s="333"/>
    </row>
    <row r="46" spans="2:16" ht="15" thickBot="1">
      <c r="B46" s="159"/>
      <c r="C46" s="403" t="s">
        <v>99</v>
      </c>
      <c r="D46" s="404"/>
      <c r="E46" s="342"/>
      <c r="F46" s="337"/>
      <c r="G46" s="338"/>
      <c r="H46" s="338"/>
      <c r="I46" s="338"/>
      <c r="J46" s="338"/>
      <c r="K46" s="346"/>
      <c r="L46" s="347" t="s">
        <v>79</v>
      </c>
      <c r="M46" s="348"/>
      <c r="N46" s="158"/>
      <c r="O46" s="333"/>
      <c r="P46" s="333"/>
    </row>
    <row r="47" spans="2:16" ht="15" thickBot="1">
      <c r="B47" s="159"/>
      <c r="C47" s="403" t="s">
        <v>100</v>
      </c>
      <c r="D47" s="405"/>
      <c r="E47" s="404"/>
      <c r="F47" s="337"/>
      <c r="G47" s="338"/>
      <c r="H47" s="338"/>
      <c r="I47" s="338"/>
      <c r="J47" s="338"/>
      <c r="K47" s="349" t="s">
        <v>54</v>
      </c>
      <c r="L47" s="347" t="s">
        <v>79</v>
      </c>
      <c r="M47" s="350"/>
      <c r="N47" s="339"/>
      <c r="O47" s="333"/>
      <c r="P47" s="333"/>
    </row>
    <row r="48" spans="2:16">
      <c r="B48" s="159"/>
      <c r="C48" s="351"/>
      <c r="D48" s="351"/>
      <c r="E48" s="351"/>
      <c r="F48" s="351"/>
      <c r="G48" s="351"/>
      <c r="H48" s="351"/>
      <c r="I48" s="351"/>
      <c r="J48" s="351"/>
      <c r="K48" s="351"/>
      <c r="L48" s="351"/>
      <c r="M48" s="352" t="str">
        <f>+D14</f>
        <v>○○○○○○○○○○工事</v>
      </c>
      <c r="N48" s="158"/>
      <c r="O48" s="333"/>
      <c r="P48" s="333"/>
    </row>
    <row r="49" spans="2:16" ht="27" customHeight="1">
      <c r="B49" s="159"/>
      <c r="C49" s="390" t="s">
        <v>324</v>
      </c>
      <c r="D49" s="390"/>
      <c r="E49" s="390"/>
      <c r="F49" s="390"/>
      <c r="G49" s="390"/>
      <c r="H49" s="390"/>
      <c r="I49" s="390"/>
      <c r="J49" s="390"/>
      <c r="K49" s="390"/>
      <c r="L49" s="390"/>
      <c r="M49" s="390"/>
      <c r="N49" s="158"/>
      <c r="O49" s="333"/>
      <c r="P49" s="333"/>
    </row>
    <row r="50" spans="2:16" ht="27" customHeight="1">
      <c r="B50" s="159"/>
      <c r="C50" s="390" t="s">
        <v>325</v>
      </c>
      <c r="D50" s="390"/>
      <c r="E50" s="390"/>
      <c r="F50" s="390"/>
      <c r="G50" s="390"/>
      <c r="H50" s="390"/>
      <c r="I50" s="390"/>
      <c r="J50" s="390"/>
      <c r="K50" s="390"/>
      <c r="L50" s="390"/>
      <c r="M50" s="390"/>
      <c r="N50" s="158"/>
      <c r="O50" s="333"/>
      <c r="P50" s="333"/>
    </row>
    <row r="51" spans="2:16">
      <c r="B51" s="159"/>
      <c r="C51" s="390" t="s">
        <v>317</v>
      </c>
      <c r="D51" s="390"/>
      <c r="E51" s="390"/>
      <c r="F51" s="390"/>
      <c r="G51" s="390"/>
      <c r="H51" s="390"/>
      <c r="I51" s="390"/>
      <c r="J51" s="390"/>
      <c r="K51" s="390"/>
      <c r="L51" s="390"/>
      <c r="M51" s="390"/>
      <c r="N51" s="158"/>
      <c r="O51" s="333"/>
      <c r="P51" s="333"/>
    </row>
  </sheetData>
  <mergeCells count="21">
    <mergeCell ref="C47:E47"/>
    <mergeCell ref="C49:M49"/>
    <mergeCell ref="C50:M50"/>
    <mergeCell ref="C51:M51"/>
    <mergeCell ref="K18:K19"/>
    <mergeCell ref="L18:L19"/>
    <mergeCell ref="M18:M19"/>
    <mergeCell ref="C30:E30"/>
    <mergeCell ref="C44:D44"/>
    <mergeCell ref="C46:D46"/>
    <mergeCell ref="L3:M3"/>
    <mergeCell ref="C18:C19"/>
    <mergeCell ref="D18:D19"/>
    <mergeCell ref="E18:E19"/>
    <mergeCell ref="F18:F19"/>
    <mergeCell ref="G18:G19"/>
    <mergeCell ref="H18:H19"/>
    <mergeCell ref="I18:I19"/>
    <mergeCell ref="J18:J19"/>
    <mergeCell ref="D14:J14"/>
    <mergeCell ref="C16:M16"/>
  </mergeCells>
  <phoneticPr fontId="17"/>
  <printOptions horizontalCentered="1"/>
  <pageMargins left="0.59055118110236227" right="0.59055118110236227" top="0.59055118110236227" bottom="0.39370078740157483" header="0.31496062992125984" footer="0.31496062992125984"/>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FC6-0105-4FF8-B050-85898B78E116}">
  <sheetPr>
    <tabColor rgb="FFFFFF00"/>
    <pageSetUpPr fitToPage="1"/>
  </sheetPr>
  <dimension ref="B2:O38"/>
  <sheetViews>
    <sheetView view="pageBreakPreview" zoomScale="70" zoomScaleNormal="85" zoomScaleSheetLayoutView="70" workbookViewId="0">
      <selection activeCell="C20" sqref="C20"/>
    </sheetView>
  </sheetViews>
  <sheetFormatPr defaultColWidth="9" defaultRowHeight="19.5"/>
  <cols>
    <col min="1" max="1" width="3.5" style="111" customWidth="1"/>
    <col min="2" max="2" width="3.625" style="111" customWidth="1"/>
    <col min="3" max="4" width="19.625" style="111" customWidth="1"/>
    <col min="5" max="5" width="7.625" style="111" customWidth="1"/>
    <col min="6" max="6" width="11" style="111" customWidth="1"/>
    <col min="7" max="7" width="12.75" style="111" customWidth="1"/>
    <col min="8" max="8" width="16.125" style="111" customWidth="1"/>
    <col min="9" max="10" width="12.625" style="111" customWidth="1"/>
    <col min="11" max="11" width="14" style="111" customWidth="1"/>
    <col min="12" max="12" width="29.625" style="111" customWidth="1"/>
    <col min="13" max="14" width="12.625" style="111" customWidth="1"/>
    <col min="15" max="15" width="3.625" style="111" customWidth="1"/>
    <col min="16" max="16" width="2.375" style="111" customWidth="1"/>
    <col min="17" max="16384" width="9" style="111"/>
  </cols>
  <sheetData>
    <row r="2" spans="2:15">
      <c r="B2" s="122" t="s">
        <v>104</v>
      </c>
      <c r="C2" s="117"/>
      <c r="D2" s="117"/>
      <c r="E2" s="117"/>
      <c r="F2" s="117"/>
      <c r="G2" s="117"/>
      <c r="H2" s="117"/>
      <c r="I2" s="117"/>
      <c r="J2" s="117"/>
      <c r="K2" s="117"/>
      <c r="L2" s="117"/>
      <c r="M2" s="117"/>
      <c r="N2" s="117"/>
      <c r="O2" s="117"/>
    </row>
    <row r="3" spans="2:15" s="159" customFormat="1" ht="17.25">
      <c r="B3" s="117"/>
      <c r="C3" s="113"/>
      <c r="D3" s="113"/>
      <c r="E3" s="113"/>
      <c r="F3" s="113"/>
      <c r="G3" s="113"/>
      <c r="H3" s="113"/>
      <c r="I3" s="116"/>
      <c r="J3" s="117"/>
      <c r="K3" s="128"/>
      <c r="L3" s="128"/>
      <c r="M3" s="408" t="str">
        <f>+様式３!L3</f>
        <v>元号○年○月○日</v>
      </c>
      <c r="N3" s="408"/>
      <c r="O3" s="117"/>
    </row>
    <row r="4" spans="2:15" ht="12.75" customHeight="1">
      <c r="B4" s="117"/>
      <c r="C4" s="113"/>
      <c r="D4" s="113"/>
      <c r="E4" s="113"/>
      <c r="F4" s="113"/>
      <c r="G4" s="113"/>
      <c r="H4" s="113"/>
      <c r="I4" s="113"/>
      <c r="J4" s="113"/>
      <c r="K4" s="113"/>
      <c r="L4" s="113"/>
      <c r="M4" s="113"/>
      <c r="N4" s="113"/>
      <c r="O4" s="117"/>
    </row>
    <row r="5" spans="2:15">
      <c r="B5" s="117"/>
      <c r="C5" s="126" t="s">
        <v>105</v>
      </c>
      <c r="D5" s="126"/>
      <c r="E5" s="126"/>
      <c r="F5" s="126"/>
      <c r="G5" s="126"/>
      <c r="H5" s="126"/>
      <c r="I5" s="126"/>
      <c r="J5" s="126"/>
      <c r="K5" s="126"/>
      <c r="L5" s="126"/>
      <c r="M5" s="126"/>
      <c r="N5" s="126"/>
      <c r="O5" s="117"/>
    </row>
    <row r="6" spans="2:15" ht="12.75" customHeight="1">
      <c r="B6" s="117"/>
      <c r="C6" s="126"/>
      <c r="D6" s="126"/>
      <c r="E6" s="126"/>
      <c r="F6" s="126"/>
      <c r="G6" s="126"/>
      <c r="H6" s="126"/>
      <c r="I6" s="126"/>
      <c r="J6" s="126"/>
      <c r="K6" s="126"/>
      <c r="L6" s="126"/>
      <c r="M6" s="126"/>
      <c r="N6" s="126"/>
      <c r="O6" s="117"/>
    </row>
    <row r="7" spans="2:15">
      <c r="B7" s="117"/>
      <c r="C7" s="113" t="s">
        <v>56</v>
      </c>
      <c r="D7" s="113"/>
      <c r="E7" s="113"/>
      <c r="F7" s="113"/>
      <c r="G7" s="113"/>
      <c r="H7" s="113"/>
      <c r="I7" s="113"/>
      <c r="J7" s="113"/>
      <c r="K7" s="113"/>
      <c r="L7" s="113"/>
      <c r="M7" s="113"/>
      <c r="N7" s="113"/>
      <c r="O7" s="117"/>
    </row>
    <row r="8" spans="2:15">
      <c r="B8" s="117"/>
      <c r="C8" s="114" t="str">
        <f>+入力!H9&amp;"　様"</f>
        <v>光市長　○　○　　　○　様</v>
      </c>
      <c r="D8" s="115"/>
      <c r="E8" s="113"/>
      <c r="F8" s="113"/>
      <c r="G8" s="113"/>
      <c r="H8" s="113"/>
      <c r="I8" s="113"/>
      <c r="J8" s="113"/>
      <c r="K8" s="113"/>
      <c r="L8" s="113"/>
      <c r="M8" s="113"/>
      <c r="N8" s="113"/>
      <c r="O8" s="117"/>
    </row>
    <row r="9" spans="2:15">
      <c r="B9" s="117"/>
      <c r="C9" s="113"/>
      <c r="D9" s="113"/>
      <c r="E9" s="113"/>
      <c r="F9" s="113"/>
      <c r="G9" s="113"/>
      <c r="H9" s="116"/>
      <c r="I9" s="117"/>
      <c r="J9" s="117"/>
      <c r="K9" s="118" t="str">
        <f>+様式３!J9</f>
        <v>受注者</v>
      </c>
      <c r="L9" s="113" t="str">
        <f>+様式３!K9</f>
        <v>光市○○六丁目１番１号</v>
      </c>
      <c r="M9" s="119"/>
      <c r="N9" s="119"/>
      <c r="O9" s="117"/>
    </row>
    <row r="10" spans="2:15">
      <c r="B10" s="117"/>
      <c r="C10" s="113"/>
      <c r="D10" s="113"/>
      <c r="E10" s="113"/>
      <c r="F10" s="113"/>
      <c r="G10" s="113"/>
      <c r="H10" s="113"/>
      <c r="I10" s="120"/>
      <c r="J10" s="117"/>
      <c r="K10" s="120"/>
      <c r="L10" s="113" t="str">
        <f>+様式３!K10</f>
        <v>株式会社○○</v>
      </c>
      <c r="M10" s="119"/>
      <c r="N10" s="119"/>
      <c r="O10" s="117"/>
    </row>
    <row r="11" spans="2:15">
      <c r="B11" s="117"/>
      <c r="C11" s="113"/>
      <c r="D11" s="113"/>
      <c r="E11" s="113"/>
      <c r="F11" s="113"/>
      <c r="G11" s="121"/>
      <c r="H11" s="113"/>
      <c r="I11" s="120"/>
      <c r="J11" s="117"/>
      <c r="K11" s="120"/>
      <c r="L11" s="113" t="str">
        <f>+様式３!K11</f>
        <v>代表取締役　○○　○○</v>
      </c>
      <c r="M11" s="119"/>
      <c r="N11" s="119"/>
      <c r="O11" s="117"/>
    </row>
    <row r="12" spans="2:15" ht="12.75" customHeight="1">
      <c r="B12" s="117"/>
      <c r="C12" s="113"/>
      <c r="D12" s="113"/>
      <c r="E12" s="113"/>
      <c r="F12" s="113"/>
      <c r="G12" s="113"/>
      <c r="H12" s="113"/>
      <c r="I12" s="113"/>
      <c r="J12" s="113"/>
      <c r="K12" s="113"/>
      <c r="L12" s="113"/>
      <c r="M12" s="113"/>
      <c r="N12" s="113"/>
      <c r="O12" s="117"/>
    </row>
    <row r="13" spans="2:15">
      <c r="B13" s="117"/>
      <c r="C13" s="127" t="str">
        <f>入力!H19&amp;"付けで通知のあった請負代金額の変更に必要な購入した価格等について、下記のとおり資料を提出します。"</f>
        <v>元号○年○月○日付けで通知のあった請負代金額の変更に必要な購入した価格等について、下記のとおり資料を提出します。</v>
      </c>
      <c r="D13" s="122"/>
      <c r="E13" s="122"/>
      <c r="F13" s="122"/>
      <c r="G13" s="122"/>
      <c r="H13" s="122"/>
      <c r="I13" s="122"/>
      <c r="J13" s="122"/>
      <c r="K13" s="122"/>
      <c r="L13" s="122"/>
      <c r="M13" s="119"/>
      <c r="N13" s="119"/>
      <c r="O13" s="117"/>
    </row>
    <row r="14" spans="2:15">
      <c r="B14" s="117"/>
      <c r="C14" s="123" t="s">
        <v>59</v>
      </c>
      <c r="D14" s="124" t="str">
        <f>+様式３!D14</f>
        <v>○○○○○○○○○○工事</v>
      </c>
      <c r="E14" s="124"/>
      <c r="F14" s="124"/>
      <c r="G14" s="124"/>
      <c r="H14" s="124"/>
      <c r="I14" s="124"/>
      <c r="J14" s="124"/>
      <c r="K14" s="125"/>
      <c r="L14" s="125"/>
      <c r="M14" s="125"/>
      <c r="N14" s="125"/>
      <c r="O14" s="117"/>
    </row>
    <row r="15" spans="2:15" ht="12.75" customHeight="1">
      <c r="B15" s="117"/>
      <c r="C15" s="123"/>
      <c r="D15" s="124"/>
      <c r="E15" s="124"/>
      <c r="F15" s="124"/>
      <c r="G15" s="124"/>
      <c r="H15" s="124"/>
      <c r="I15" s="124"/>
      <c r="J15" s="124"/>
      <c r="K15" s="125"/>
      <c r="L15" s="125"/>
      <c r="M15" s="125"/>
      <c r="N15" s="125"/>
      <c r="O15" s="117"/>
    </row>
    <row r="16" spans="2:15">
      <c r="B16" s="117"/>
      <c r="C16" s="126" t="s">
        <v>16</v>
      </c>
      <c r="D16" s="126"/>
      <c r="E16" s="126"/>
      <c r="F16" s="126"/>
      <c r="G16" s="126"/>
      <c r="H16" s="126"/>
      <c r="I16" s="126"/>
      <c r="J16" s="126"/>
      <c r="K16" s="126"/>
      <c r="L16" s="126"/>
      <c r="M16" s="126"/>
      <c r="N16" s="126"/>
      <c r="O16" s="117"/>
    </row>
    <row r="17" spans="2:15" ht="12.75" customHeight="1">
      <c r="B17" s="117"/>
      <c r="C17" s="113"/>
      <c r="D17" s="113"/>
      <c r="E17" s="113"/>
      <c r="F17" s="113"/>
      <c r="G17" s="113"/>
      <c r="H17" s="113"/>
      <c r="I17" s="113"/>
      <c r="J17" s="113"/>
      <c r="K17" s="113"/>
      <c r="L17" s="113"/>
      <c r="M17" s="113"/>
      <c r="N17" s="113"/>
      <c r="O17" s="117"/>
    </row>
    <row r="18" spans="2:15">
      <c r="C18" s="409" t="s">
        <v>106</v>
      </c>
      <c r="D18" s="411" t="s">
        <v>2</v>
      </c>
      <c r="E18" s="411" t="s">
        <v>62</v>
      </c>
      <c r="F18" s="413" t="s">
        <v>63</v>
      </c>
      <c r="G18" s="415" t="s">
        <v>107</v>
      </c>
      <c r="H18" s="413" t="s">
        <v>67</v>
      </c>
      <c r="I18" s="419" t="s">
        <v>108</v>
      </c>
      <c r="J18" s="421" t="s">
        <v>68</v>
      </c>
      <c r="K18" s="421" t="s">
        <v>109</v>
      </c>
      <c r="L18" s="421" t="s">
        <v>110</v>
      </c>
      <c r="M18" s="421" t="s">
        <v>111</v>
      </c>
      <c r="N18" s="411" t="s">
        <v>112</v>
      </c>
    </row>
    <row r="19" spans="2:15" ht="20.25" thickBot="1">
      <c r="C19" s="410"/>
      <c r="D19" s="412"/>
      <c r="E19" s="412"/>
      <c r="F19" s="414"/>
      <c r="G19" s="414"/>
      <c r="H19" s="414"/>
      <c r="I19" s="420"/>
      <c r="J19" s="422"/>
      <c r="K19" s="422"/>
      <c r="L19" s="422"/>
      <c r="M19" s="422"/>
      <c r="N19" s="412"/>
    </row>
    <row r="20" spans="2:15" ht="20.25" thickTop="1">
      <c r="C20" s="162" t="s">
        <v>113</v>
      </c>
      <c r="D20" s="162" t="s">
        <v>114</v>
      </c>
      <c r="E20" s="162" t="s">
        <v>87</v>
      </c>
      <c r="F20" s="178">
        <v>5000</v>
      </c>
      <c r="G20" s="175">
        <v>90</v>
      </c>
      <c r="H20" s="163">
        <f>F20*G20</f>
        <v>450000</v>
      </c>
      <c r="I20" s="162" t="s">
        <v>115</v>
      </c>
      <c r="J20" s="162" t="s">
        <v>116</v>
      </c>
      <c r="K20" s="162"/>
      <c r="L20" s="164" t="s">
        <v>117</v>
      </c>
      <c r="M20" s="164" t="s">
        <v>118</v>
      </c>
      <c r="N20" s="166" t="s">
        <v>119</v>
      </c>
    </row>
    <row r="21" spans="2:15">
      <c r="C21" s="162" t="s">
        <v>113</v>
      </c>
      <c r="D21" s="162" t="s">
        <v>114</v>
      </c>
      <c r="E21" s="162" t="s">
        <v>87</v>
      </c>
      <c r="F21" s="178">
        <v>10000</v>
      </c>
      <c r="G21" s="175">
        <v>100</v>
      </c>
      <c r="H21" s="163">
        <f t="shared" ref="H21:H25" si="0">F21*G21</f>
        <v>1000000</v>
      </c>
      <c r="I21" s="162" t="s">
        <v>115</v>
      </c>
      <c r="J21" s="162" t="s">
        <v>120</v>
      </c>
      <c r="K21" s="162"/>
      <c r="L21" s="164" t="s">
        <v>117</v>
      </c>
      <c r="M21" s="164" t="s">
        <v>118</v>
      </c>
      <c r="N21" s="166" t="s">
        <v>119</v>
      </c>
    </row>
    <row r="22" spans="2:15">
      <c r="C22" s="162" t="s">
        <v>113</v>
      </c>
      <c r="D22" s="162" t="s">
        <v>114</v>
      </c>
      <c r="E22" s="162" t="s">
        <v>87</v>
      </c>
      <c r="F22" s="178">
        <v>15000</v>
      </c>
      <c r="G22" s="175">
        <v>100</v>
      </c>
      <c r="H22" s="163">
        <f t="shared" si="0"/>
        <v>1500000</v>
      </c>
      <c r="I22" s="162" t="s">
        <v>115</v>
      </c>
      <c r="J22" s="162" t="s">
        <v>121</v>
      </c>
      <c r="K22" s="162"/>
      <c r="L22" s="164" t="s">
        <v>117</v>
      </c>
      <c r="M22" s="164" t="s">
        <v>118</v>
      </c>
      <c r="N22" s="166" t="s">
        <v>119</v>
      </c>
    </row>
    <row r="23" spans="2:15">
      <c r="C23" s="162" t="s">
        <v>113</v>
      </c>
      <c r="D23" s="162" t="s">
        <v>114</v>
      </c>
      <c r="E23" s="162" t="s">
        <v>87</v>
      </c>
      <c r="F23" s="178">
        <v>14000</v>
      </c>
      <c r="G23" s="175">
        <v>100</v>
      </c>
      <c r="H23" s="163">
        <f t="shared" si="0"/>
        <v>1400000</v>
      </c>
      <c r="I23" s="162" t="s">
        <v>115</v>
      </c>
      <c r="J23" s="162" t="s">
        <v>122</v>
      </c>
      <c r="K23" s="162"/>
      <c r="L23" s="164" t="s">
        <v>117</v>
      </c>
      <c r="M23" s="164" t="s">
        <v>118</v>
      </c>
      <c r="N23" s="166" t="s">
        <v>119</v>
      </c>
    </row>
    <row r="24" spans="2:15">
      <c r="C24" s="162" t="s">
        <v>113</v>
      </c>
      <c r="D24" s="162" t="s">
        <v>114</v>
      </c>
      <c r="E24" s="162" t="s">
        <v>87</v>
      </c>
      <c r="F24" s="178">
        <v>5000</v>
      </c>
      <c r="G24" s="175">
        <v>110</v>
      </c>
      <c r="H24" s="163">
        <f t="shared" si="0"/>
        <v>550000</v>
      </c>
      <c r="I24" s="162" t="s">
        <v>115</v>
      </c>
      <c r="J24" s="162" t="s">
        <v>123</v>
      </c>
      <c r="K24" s="162"/>
      <c r="L24" s="164" t="s">
        <v>117</v>
      </c>
      <c r="M24" s="164" t="s">
        <v>118</v>
      </c>
      <c r="N24" s="166" t="s">
        <v>119</v>
      </c>
    </row>
    <row r="25" spans="2:15">
      <c r="C25" s="162" t="s">
        <v>113</v>
      </c>
      <c r="D25" s="162" t="s">
        <v>114</v>
      </c>
      <c r="E25" s="162" t="s">
        <v>87</v>
      </c>
      <c r="F25" s="178">
        <v>1000</v>
      </c>
      <c r="G25" s="175">
        <v>100</v>
      </c>
      <c r="H25" s="163">
        <f t="shared" si="0"/>
        <v>100000</v>
      </c>
      <c r="I25" s="162" t="s">
        <v>115</v>
      </c>
      <c r="J25" s="162" t="s">
        <v>124</v>
      </c>
      <c r="K25" s="162"/>
      <c r="L25" s="164" t="s">
        <v>117</v>
      </c>
      <c r="M25" s="164" t="s">
        <v>118</v>
      </c>
      <c r="N25" s="166" t="s">
        <v>119</v>
      </c>
    </row>
    <row r="26" spans="2:15">
      <c r="C26" s="416" t="s">
        <v>125</v>
      </c>
      <c r="D26" s="417"/>
      <c r="E26" s="167"/>
      <c r="F26" s="179">
        <f>SUM(F20:F25)</f>
        <v>50000</v>
      </c>
      <c r="G26" s="176"/>
      <c r="H26" s="168"/>
      <c r="I26" s="167"/>
      <c r="J26" s="167"/>
      <c r="K26" s="167"/>
      <c r="L26" s="169"/>
      <c r="M26" s="169"/>
      <c r="N26" s="170"/>
    </row>
    <row r="27" spans="2:15">
      <c r="C27" s="167"/>
      <c r="D27" s="167"/>
      <c r="E27" s="167"/>
      <c r="F27" s="179"/>
      <c r="G27" s="176"/>
      <c r="H27" s="168"/>
      <c r="I27" s="167"/>
      <c r="J27" s="167"/>
      <c r="K27" s="167"/>
      <c r="L27" s="169"/>
      <c r="M27" s="169"/>
      <c r="N27" s="170"/>
    </row>
    <row r="28" spans="2:15">
      <c r="C28" s="171" t="s">
        <v>113</v>
      </c>
      <c r="D28" s="171" t="s">
        <v>114</v>
      </c>
      <c r="E28" s="171" t="s">
        <v>87</v>
      </c>
      <c r="F28" s="180">
        <v>2000</v>
      </c>
      <c r="G28" s="177"/>
      <c r="H28" s="172">
        <f>F28*G28</f>
        <v>0</v>
      </c>
      <c r="I28" s="171" t="s">
        <v>115</v>
      </c>
      <c r="J28" s="171" t="s">
        <v>126</v>
      </c>
      <c r="K28" s="171" t="s">
        <v>127</v>
      </c>
      <c r="L28" s="173" t="s">
        <v>128</v>
      </c>
      <c r="M28" s="173" t="s">
        <v>129</v>
      </c>
      <c r="N28" s="174" t="s">
        <v>119</v>
      </c>
    </row>
    <row r="29" spans="2:15">
      <c r="C29" s="171" t="s">
        <v>113</v>
      </c>
      <c r="D29" s="171" t="s">
        <v>114</v>
      </c>
      <c r="E29" s="171" t="s">
        <v>87</v>
      </c>
      <c r="F29" s="180">
        <v>2000</v>
      </c>
      <c r="G29" s="177"/>
      <c r="H29" s="172">
        <f>F29*G29</f>
        <v>0</v>
      </c>
      <c r="I29" s="171" t="s">
        <v>115</v>
      </c>
      <c r="J29" s="171" t="s">
        <v>130</v>
      </c>
      <c r="K29" s="171" t="s">
        <v>127</v>
      </c>
      <c r="L29" s="173" t="s">
        <v>128</v>
      </c>
      <c r="M29" s="173" t="s">
        <v>129</v>
      </c>
      <c r="N29" s="174" t="s">
        <v>119</v>
      </c>
    </row>
    <row r="30" spans="2:15">
      <c r="C30" s="171" t="s">
        <v>113</v>
      </c>
      <c r="D30" s="171" t="s">
        <v>114</v>
      </c>
      <c r="E30" s="171" t="s">
        <v>87</v>
      </c>
      <c r="F30" s="180">
        <v>1000</v>
      </c>
      <c r="G30" s="177"/>
      <c r="H30" s="172">
        <f>F30*G30</f>
        <v>0</v>
      </c>
      <c r="I30" s="171" t="s">
        <v>115</v>
      </c>
      <c r="J30" s="171" t="s">
        <v>131</v>
      </c>
      <c r="K30" s="171" t="s">
        <v>127</v>
      </c>
      <c r="L30" s="173" t="s">
        <v>128</v>
      </c>
      <c r="M30" s="173" t="s">
        <v>129</v>
      </c>
      <c r="N30" s="174" t="s">
        <v>119</v>
      </c>
    </row>
    <row r="31" spans="2:15" ht="18.75" customHeight="1">
      <c r="C31" s="416" t="s">
        <v>132</v>
      </c>
      <c r="D31" s="417"/>
      <c r="E31" s="167"/>
      <c r="F31" s="179">
        <f>SUM(F28:F30)</f>
        <v>5000</v>
      </c>
      <c r="G31" s="176"/>
      <c r="H31" s="168"/>
      <c r="I31" s="167"/>
      <c r="J31" s="167"/>
      <c r="K31" s="167"/>
      <c r="L31" s="169"/>
      <c r="M31" s="169"/>
      <c r="N31" s="170"/>
    </row>
    <row r="32" spans="2:15">
      <c r="C32" s="211"/>
      <c r="D32" s="212"/>
      <c r="E32" s="167"/>
      <c r="F32" s="179"/>
      <c r="G32" s="176"/>
      <c r="H32" s="168"/>
      <c r="I32" s="167"/>
      <c r="J32" s="167"/>
      <c r="K32" s="167"/>
      <c r="L32" s="167"/>
      <c r="M32" s="167"/>
      <c r="N32" s="170"/>
    </row>
    <row r="33" spans="3:14">
      <c r="C33" s="211"/>
      <c r="D33" s="212"/>
      <c r="E33" s="167"/>
      <c r="F33" s="179"/>
      <c r="G33" s="176"/>
      <c r="H33" s="168"/>
      <c r="I33" s="167"/>
      <c r="J33" s="167"/>
      <c r="K33" s="167"/>
      <c r="L33" s="167"/>
      <c r="M33" s="167"/>
      <c r="N33" s="170"/>
    </row>
    <row r="34" spans="3:14">
      <c r="C34" s="211"/>
      <c r="D34" s="212"/>
      <c r="E34" s="167"/>
      <c r="F34" s="179"/>
      <c r="G34" s="176"/>
      <c r="H34" s="168"/>
      <c r="I34" s="167"/>
      <c r="J34" s="167"/>
      <c r="K34" s="167"/>
      <c r="L34" s="167"/>
      <c r="M34" s="167"/>
      <c r="N34" s="170"/>
    </row>
    <row r="35" spans="3:14">
      <c r="C35" s="160"/>
      <c r="D35" s="160"/>
      <c r="E35" s="160"/>
      <c r="F35" s="160"/>
      <c r="G35" s="160"/>
      <c r="H35" s="160"/>
      <c r="I35" s="160"/>
      <c r="J35" s="160"/>
      <c r="K35" s="160"/>
      <c r="L35" s="160"/>
      <c r="M35" s="160"/>
      <c r="N35" s="160"/>
    </row>
    <row r="36" spans="3:14">
      <c r="C36" s="112" t="s">
        <v>101</v>
      </c>
      <c r="D36" s="112" t="s">
        <v>54</v>
      </c>
      <c r="E36" s="110"/>
      <c r="F36" s="110"/>
      <c r="G36" s="110"/>
      <c r="H36" s="110"/>
      <c r="I36" s="110"/>
      <c r="J36" s="110"/>
      <c r="K36" s="110"/>
      <c r="L36" s="110"/>
      <c r="M36" s="110"/>
      <c r="N36" s="110"/>
    </row>
    <row r="37" spans="3:14" ht="38.25" customHeight="1">
      <c r="C37" s="418" t="s">
        <v>296</v>
      </c>
      <c r="D37" s="418"/>
      <c r="E37" s="418"/>
      <c r="F37" s="418"/>
      <c r="G37" s="418"/>
      <c r="H37" s="418"/>
      <c r="I37" s="418"/>
      <c r="J37" s="418"/>
      <c r="K37" s="418"/>
      <c r="L37" s="418"/>
      <c r="M37" s="418"/>
      <c r="N37" s="418"/>
    </row>
    <row r="38" spans="3:14" ht="81.75" customHeight="1">
      <c r="C38" s="418" t="s">
        <v>295</v>
      </c>
      <c r="D38" s="418"/>
      <c r="E38" s="418"/>
      <c r="F38" s="418"/>
      <c r="G38" s="418"/>
      <c r="H38" s="418"/>
      <c r="I38" s="418"/>
      <c r="J38" s="418"/>
      <c r="K38" s="418"/>
      <c r="L38" s="418"/>
      <c r="M38" s="418"/>
      <c r="N38" s="418"/>
    </row>
  </sheetData>
  <mergeCells count="17">
    <mergeCell ref="C26:D26"/>
    <mergeCell ref="C31:D31"/>
    <mergeCell ref="C37:N37"/>
    <mergeCell ref="C38:N38"/>
    <mergeCell ref="I18:I19"/>
    <mergeCell ref="J18:J19"/>
    <mergeCell ref="K18:K19"/>
    <mergeCell ref="L18:L19"/>
    <mergeCell ref="M18:M19"/>
    <mergeCell ref="N18:N19"/>
    <mergeCell ref="M3:N3"/>
    <mergeCell ref="C18:C19"/>
    <mergeCell ref="D18:D19"/>
    <mergeCell ref="E18:E19"/>
    <mergeCell ref="F18:F19"/>
    <mergeCell ref="G18:G19"/>
    <mergeCell ref="H18:H19"/>
  </mergeCells>
  <phoneticPr fontId="17"/>
  <printOptions horizontalCentered="1"/>
  <pageMargins left="0.59055118110236227" right="0.59055118110236227" top="0.59055118110236227" bottom="0.59055118110236227" header="0.31496062992125984" footer="0.31496062992125984"/>
  <pageSetup paperSize="9"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E95E-3D69-4E1E-BF63-1718B269022E}">
  <sheetPr>
    <tabColor rgb="FFFFFF00"/>
    <pageSetUpPr fitToPage="1"/>
  </sheetPr>
  <dimension ref="B2:Q18"/>
  <sheetViews>
    <sheetView view="pageBreakPreview" zoomScale="55" zoomScaleNormal="85" zoomScaleSheetLayoutView="55" workbookViewId="0">
      <selection activeCell="D10" sqref="D10"/>
    </sheetView>
  </sheetViews>
  <sheetFormatPr defaultColWidth="9" defaultRowHeight="30" customHeight="1"/>
  <cols>
    <col min="1" max="1" width="3.5" style="27" customWidth="1"/>
    <col min="2" max="2" width="3.625" style="27" customWidth="1"/>
    <col min="3" max="3" width="13.125" style="27" customWidth="1"/>
    <col min="4" max="4" width="13.875" style="27" customWidth="1"/>
    <col min="5" max="7" width="9" style="27"/>
    <col min="8" max="8" width="12.875" style="27" customWidth="1"/>
    <col min="9" max="9" width="14.375" style="27" customWidth="1"/>
    <col min="10" max="10" width="11.875" style="27" customWidth="1"/>
    <col min="11" max="15" width="9" style="27"/>
    <col min="16" max="17" width="11.375" style="27" customWidth="1"/>
    <col min="18" max="18" width="3.625" style="27" customWidth="1"/>
    <col min="19" max="16384" width="9" style="27"/>
  </cols>
  <sheetData>
    <row r="2" spans="2:17" ht="30" customHeight="1">
      <c r="B2" s="154" t="s">
        <v>133</v>
      </c>
    </row>
    <row r="3" spans="2:17" ht="30" customHeight="1">
      <c r="Q3" s="28"/>
    </row>
    <row r="4" spans="2:17" ht="30" customHeight="1">
      <c r="C4" s="425" t="s">
        <v>134</v>
      </c>
      <c r="D4" s="425"/>
      <c r="E4" s="425"/>
      <c r="F4" s="425"/>
      <c r="G4" s="425"/>
    </row>
    <row r="5" spans="2:17" ht="30" customHeight="1">
      <c r="C5" s="424" t="s">
        <v>135</v>
      </c>
      <c r="D5" s="424" t="s">
        <v>136</v>
      </c>
      <c r="E5" s="424" t="s">
        <v>137</v>
      </c>
      <c r="F5" s="424" t="s">
        <v>138</v>
      </c>
      <c r="G5" s="424" t="s">
        <v>139</v>
      </c>
      <c r="H5" s="424" t="s">
        <v>140</v>
      </c>
      <c r="I5" s="424" t="s">
        <v>141</v>
      </c>
      <c r="J5" s="427" t="s">
        <v>142</v>
      </c>
      <c r="K5" s="423" t="s">
        <v>143</v>
      </c>
      <c r="L5" s="424"/>
      <c r="M5" s="424"/>
      <c r="N5" s="424"/>
      <c r="O5" s="424"/>
      <c r="P5" s="424"/>
      <c r="Q5" s="424"/>
    </row>
    <row r="6" spans="2:17" ht="30" customHeight="1" thickBot="1">
      <c r="C6" s="426"/>
      <c r="D6" s="426"/>
      <c r="E6" s="426"/>
      <c r="F6" s="426"/>
      <c r="G6" s="426"/>
      <c r="H6" s="426"/>
      <c r="I6" s="426"/>
      <c r="J6" s="428"/>
      <c r="K6" s="29" t="s">
        <v>135</v>
      </c>
      <c r="L6" s="30" t="s">
        <v>136</v>
      </c>
      <c r="M6" s="30" t="s">
        <v>137</v>
      </c>
      <c r="N6" s="30" t="s">
        <v>138</v>
      </c>
      <c r="O6" s="30" t="s">
        <v>139</v>
      </c>
      <c r="P6" s="30" t="s">
        <v>140</v>
      </c>
      <c r="Q6" s="30" t="s">
        <v>144</v>
      </c>
    </row>
    <row r="7" spans="2:17" ht="26.25" customHeight="1" thickTop="1">
      <c r="C7" s="32"/>
      <c r="D7" s="32"/>
      <c r="E7" s="32"/>
      <c r="F7" s="32"/>
      <c r="G7" s="32"/>
      <c r="H7" s="32"/>
      <c r="I7" s="32"/>
      <c r="J7" s="129"/>
      <c r="K7" s="31"/>
      <c r="L7" s="32"/>
      <c r="M7" s="32"/>
      <c r="N7" s="32"/>
      <c r="O7" s="32"/>
      <c r="P7" s="32"/>
      <c r="Q7" s="32"/>
    </row>
    <row r="8" spans="2:17" ht="26.25" customHeight="1">
      <c r="C8" s="34"/>
      <c r="D8" s="34"/>
      <c r="E8" s="34"/>
      <c r="F8" s="34"/>
      <c r="G8" s="34"/>
      <c r="H8" s="34"/>
      <c r="I8" s="34"/>
      <c r="J8" s="130"/>
      <c r="K8" s="33"/>
      <c r="L8" s="34"/>
      <c r="M8" s="34"/>
      <c r="N8" s="34"/>
      <c r="O8" s="34"/>
      <c r="P8" s="34"/>
      <c r="Q8" s="34"/>
    </row>
    <row r="9" spans="2:17" ht="26.25" customHeight="1">
      <c r="C9" s="131" t="s">
        <v>146</v>
      </c>
      <c r="D9" s="131" t="s">
        <v>147</v>
      </c>
      <c r="E9" s="131" t="s">
        <v>148</v>
      </c>
      <c r="F9" s="132">
        <v>3000</v>
      </c>
      <c r="G9" s="132">
        <v>2000</v>
      </c>
      <c r="H9" s="132">
        <v>6000000</v>
      </c>
      <c r="I9" s="131" t="s">
        <v>149</v>
      </c>
      <c r="J9" s="133" t="s">
        <v>150</v>
      </c>
      <c r="K9" s="134" t="s">
        <v>151</v>
      </c>
      <c r="L9" s="131" t="s">
        <v>152</v>
      </c>
      <c r="M9" s="131" t="s">
        <v>153</v>
      </c>
      <c r="N9" s="131">
        <v>700</v>
      </c>
      <c r="O9" s="131">
        <v>90</v>
      </c>
      <c r="P9" s="35">
        <f>+N9*O9</f>
        <v>63000</v>
      </c>
      <c r="Q9" s="131" t="s">
        <v>154</v>
      </c>
    </row>
    <row r="10" spans="2:17" ht="26.25" customHeight="1">
      <c r="C10" s="131"/>
      <c r="D10" s="131"/>
      <c r="E10" s="131"/>
      <c r="F10" s="131"/>
      <c r="G10" s="131"/>
      <c r="H10" s="131"/>
      <c r="I10" s="131"/>
      <c r="J10" s="133"/>
      <c r="K10" s="134" t="s">
        <v>151</v>
      </c>
      <c r="L10" s="131" t="s">
        <v>152</v>
      </c>
      <c r="M10" s="131" t="s">
        <v>153</v>
      </c>
      <c r="N10" s="131">
        <v>300</v>
      </c>
      <c r="O10" s="131">
        <v>90</v>
      </c>
      <c r="P10" s="35">
        <f>+N10*O10</f>
        <v>27000</v>
      </c>
      <c r="Q10" s="131" t="s">
        <v>155</v>
      </c>
    </row>
    <row r="11" spans="2:17" ht="26.25" customHeight="1">
      <c r="C11" s="34"/>
      <c r="D11" s="34"/>
      <c r="E11" s="34"/>
      <c r="F11" s="34"/>
      <c r="G11" s="34"/>
      <c r="H11" s="34"/>
      <c r="I11" s="34"/>
      <c r="J11" s="130"/>
      <c r="K11" s="33"/>
      <c r="L11" s="34"/>
      <c r="M11" s="34"/>
      <c r="N11" s="34"/>
      <c r="O11" s="34"/>
      <c r="P11" s="34"/>
      <c r="Q11" s="34"/>
    </row>
    <row r="12" spans="2:17" ht="26.25" customHeight="1">
      <c r="C12" s="131" t="s">
        <v>146</v>
      </c>
      <c r="D12" s="131" t="s">
        <v>147</v>
      </c>
      <c r="E12" s="131" t="s">
        <v>148</v>
      </c>
      <c r="F12" s="132">
        <v>5000</v>
      </c>
      <c r="G12" s="132">
        <v>2000</v>
      </c>
      <c r="H12" s="132">
        <v>10000000</v>
      </c>
      <c r="I12" s="131" t="s">
        <v>149</v>
      </c>
      <c r="J12" s="133" t="s">
        <v>156</v>
      </c>
      <c r="K12" s="134" t="s">
        <v>151</v>
      </c>
      <c r="L12" s="131" t="s">
        <v>152</v>
      </c>
      <c r="M12" s="131" t="s">
        <v>153</v>
      </c>
      <c r="N12" s="131">
        <v>500</v>
      </c>
      <c r="O12" s="131">
        <v>100</v>
      </c>
      <c r="P12" s="35">
        <f t="shared" ref="P12:P13" si="0">+N12*O12</f>
        <v>50000</v>
      </c>
      <c r="Q12" s="131" t="s">
        <v>154</v>
      </c>
    </row>
    <row r="13" spans="2:17" ht="26.25" customHeight="1">
      <c r="C13" s="131"/>
      <c r="D13" s="131"/>
      <c r="E13" s="131"/>
      <c r="F13" s="131"/>
      <c r="G13" s="131"/>
      <c r="H13" s="131"/>
      <c r="I13" s="131"/>
      <c r="J13" s="133"/>
      <c r="K13" s="134" t="s">
        <v>151</v>
      </c>
      <c r="L13" s="131" t="s">
        <v>152</v>
      </c>
      <c r="M13" s="131" t="s">
        <v>153</v>
      </c>
      <c r="N13" s="132">
        <v>1000</v>
      </c>
      <c r="O13" s="131">
        <v>100</v>
      </c>
      <c r="P13" s="35">
        <f t="shared" si="0"/>
        <v>100000</v>
      </c>
      <c r="Q13" s="131" t="s">
        <v>155</v>
      </c>
    </row>
    <row r="14" spans="2:17" ht="26.25" customHeight="1">
      <c r="C14" s="34"/>
      <c r="D14" s="34"/>
      <c r="E14" s="34"/>
      <c r="F14" s="34"/>
      <c r="G14" s="34"/>
      <c r="H14" s="34"/>
      <c r="I14" s="34"/>
      <c r="J14" s="130"/>
      <c r="K14" s="33"/>
      <c r="L14" s="34"/>
      <c r="M14" s="34"/>
      <c r="N14" s="34"/>
      <c r="O14" s="34"/>
      <c r="P14" s="34"/>
      <c r="Q14" s="34"/>
    </row>
    <row r="15" spans="2:17" ht="26.25" customHeight="1">
      <c r="C15" s="131" t="s">
        <v>157</v>
      </c>
      <c r="D15" s="131" t="s">
        <v>158</v>
      </c>
      <c r="E15" s="131" t="s">
        <v>159</v>
      </c>
      <c r="F15" s="131">
        <v>1</v>
      </c>
      <c r="G15" s="131" t="s">
        <v>160</v>
      </c>
      <c r="H15" s="131" t="s">
        <v>160</v>
      </c>
      <c r="I15" s="131" t="s">
        <v>161</v>
      </c>
      <c r="J15" s="133" t="s">
        <v>162</v>
      </c>
      <c r="K15" s="134" t="s">
        <v>151</v>
      </c>
      <c r="L15" s="131" t="s">
        <v>152</v>
      </c>
      <c r="M15" s="131" t="s">
        <v>153</v>
      </c>
      <c r="N15" s="131">
        <v>500</v>
      </c>
      <c r="O15" s="131">
        <v>110</v>
      </c>
      <c r="P15" s="35">
        <f>+N15*O15</f>
        <v>55000</v>
      </c>
      <c r="Q15" s="131" t="s">
        <v>163</v>
      </c>
    </row>
    <row r="16" spans="2:17" ht="26.25" customHeight="1">
      <c r="C16" s="34"/>
      <c r="D16" s="34"/>
      <c r="E16" s="34"/>
      <c r="F16" s="34"/>
      <c r="G16" s="34"/>
      <c r="H16" s="34"/>
      <c r="I16" s="34"/>
      <c r="J16" s="130"/>
      <c r="K16" s="33"/>
      <c r="L16" s="34"/>
      <c r="M16" s="34"/>
      <c r="N16" s="34"/>
      <c r="O16" s="34"/>
      <c r="P16" s="34"/>
      <c r="Q16" s="34"/>
    </row>
    <row r="17" spans="3:17" ht="26.25" customHeight="1">
      <c r="C17" s="34"/>
      <c r="D17" s="34"/>
      <c r="E17" s="34"/>
      <c r="F17" s="34"/>
      <c r="G17" s="34"/>
      <c r="H17" s="34"/>
      <c r="I17" s="34"/>
      <c r="J17" s="130"/>
      <c r="K17" s="33"/>
      <c r="L17" s="34"/>
      <c r="M17" s="34" t="s">
        <v>164</v>
      </c>
      <c r="N17" s="35">
        <f>+SUM(N7:N16)</f>
        <v>3000</v>
      </c>
      <c r="O17" s="34"/>
      <c r="P17" s="34"/>
      <c r="Q17" s="34"/>
    </row>
    <row r="18" spans="3:17" ht="12.75" customHeight="1">
      <c r="C18" s="36"/>
      <c r="D18" s="36"/>
      <c r="E18" s="36"/>
      <c r="F18" s="36"/>
      <c r="G18" s="36"/>
      <c r="H18" s="36"/>
      <c r="I18" s="36"/>
      <c r="J18" s="36"/>
      <c r="K18" s="36"/>
      <c r="L18" s="36"/>
      <c r="M18" s="36"/>
      <c r="N18" s="37"/>
      <c r="O18" s="36"/>
      <c r="P18" s="36"/>
      <c r="Q18" s="36"/>
    </row>
  </sheetData>
  <mergeCells count="10">
    <mergeCell ref="K5:Q5"/>
    <mergeCell ref="C4:G4"/>
    <mergeCell ref="C5:C6"/>
    <mergeCell ref="D5:D6"/>
    <mergeCell ref="E5:E6"/>
    <mergeCell ref="F5:F6"/>
    <mergeCell ref="G5:G6"/>
    <mergeCell ref="H5:H6"/>
    <mergeCell ref="I5:I6"/>
    <mergeCell ref="J5:J6"/>
  </mergeCells>
  <phoneticPr fontId="6"/>
  <pageMargins left="0.7" right="0.7" top="0.75" bottom="0.75" header="0.3" footer="0.3"/>
  <pageSetup paperSize="9" scale="7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0BD57-744E-4518-B80B-64051DE0249B}">
  <sheetPr>
    <tabColor rgb="FFFFFF00"/>
    <pageSetUpPr fitToPage="1"/>
  </sheetPr>
  <dimension ref="B2:S33"/>
  <sheetViews>
    <sheetView view="pageBreakPreview" zoomScale="55" zoomScaleNormal="70" zoomScaleSheetLayoutView="55" workbookViewId="0">
      <selection activeCell="G5" sqref="G5:S5"/>
    </sheetView>
  </sheetViews>
  <sheetFormatPr defaultColWidth="9" defaultRowHeight="30" customHeight="1"/>
  <cols>
    <col min="1" max="1" width="3.5" style="38" customWidth="1"/>
    <col min="2" max="2" width="3.625" style="38" customWidth="1"/>
    <col min="3" max="3" width="25" style="38" customWidth="1"/>
    <col min="4" max="7" width="10.625" style="38" customWidth="1"/>
    <col min="8" max="8" width="6.625" style="38" customWidth="1"/>
    <col min="9" max="9" width="10.625" style="38" customWidth="1"/>
    <col min="10" max="10" width="6.625" style="38" customWidth="1"/>
    <col min="11" max="11" width="10.625" style="38" customWidth="1"/>
    <col min="12" max="12" width="6.625" style="38" customWidth="1"/>
    <col min="13" max="13" width="10.625" style="38" customWidth="1"/>
    <col min="14" max="14" width="6.625" style="38" customWidth="1"/>
    <col min="15" max="15" width="10.625" style="38" customWidth="1"/>
    <col min="16" max="16" width="6.625" style="38" customWidth="1"/>
    <col min="17" max="17" width="10.625" style="38" customWidth="1"/>
    <col min="18" max="18" width="6.625" style="38" customWidth="1"/>
    <col min="19" max="19" width="10.625" style="38" customWidth="1"/>
    <col min="20" max="20" width="3.625" style="38" customWidth="1"/>
    <col min="21" max="21" width="4.625" style="38" customWidth="1"/>
    <col min="22" max="16384" width="9" style="38"/>
  </cols>
  <sheetData>
    <row r="2" spans="2:19" ht="30" customHeight="1">
      <c r="B2" s="153" t="s">
        <v>165</v>
      </c>
      <c r="C2" s="39"/>
    </row>
    <row r="3" spans="2:19" ht="30" customHeight="1" thickBot="1">
      <c r="C3" s="40" t="s">
        <v>166</v>
      </c>
      <c r="S3" s="41"/>
    </row>
    <row r="4" spans="2:19" ht="30" customHeight="1" thickBot="1">
      <c r="C4" s="42" t="s">
        <v>167</v>
      </c>
      <c r="D4" s="429" t="s">
        <v>168</v>
      </c>
      <c r="E4" s="429"/>
      <c r="F4" s="429"/>
      <c r="G4" s="429"/>
      <c r="H4" s="430" t="s">
        <v>169</v>
      </c>
      <c r="I4" s="430"/>
      <c r="J4" s="429" t="s">
        <v>170</v>
      </c>
      <c r="K4" s="429"/>
      <c r="L4" s="430" t="s">
        <v>171</v>
      </c>
      <c r="M4" s="430"/>
      <c r="N4" s="429" t="s">
        <v>172</v>
      </c>
      <c r="O4" s="429"/>
      <c r="P4" s="430" t="s">
        <v>173</v>
      </c>
      <c r="Q4" s="430"/>
      <c r="R4" s="429" t="s">
        <v>170</v>
      </c>
      <c r="S4" s="431"/>
    </row>
    <row r="5" spans="2:19" ht="30" customHeight="1">
      <c r="C5" s="434" t="s">
        <v>174</v>
      </c>
      <c r="D5" s="435"/>
      <c r="E5" s="435"/>
      <c r="F5" s="436"/>
      <c r="G5" s="437" t="s">
        <v>175</v>
      </c>
      <c r="H5" s="435"/>
      <c r="I5" s="435"/>
      <c r="J5" s="435"/>
      <c r="K5" s="435"/>
      <c r="L5" s="435"/>
      <c r="M5" s="435"/>
      <c r="N5" s="435"/>
      <c r="O5" s="435"/>
      <c r="P5" s="435"/>
      <c r="Q5" s="435"/>
      <c r="R5" s="435"/>
      <c r="S5" s="438"/>
    </row>
    <row r="6" spans="2:19" ht="30" customHeight="1">
      <c r="C6" s="439" t="s">
        <v>176</v>
      </c>
      <c r="D6" s="43" t="s">
        <v>136</v>
      </c>
      <c r="E6" s="43" t="s">
        <v>177</v>
      </c>
      <c r="F6" s="44" t="s">
        <v>178</v>
      </c>
      <c r="G6" s="441" t="s">
        <v>179</v>
      </c>
      <c r="H6" s="443" t="s">
        <v>180</v>
      </c>
      <c r="I6" s="443" t="s">
        <v>181</v>
      </c>
      <c r="J6" s="443" t="s">
        <v>182</v>
      </c>
      <c r="K6" s="443" t="s">
        <v>183</v>
      </c>
      <c r="L6" s="443" t="s">
        <v>182</v>
      </c>
      <c r="M6" s="443" t="s">
        <v>184</v>
      </c>
      <c r="N6" s="443" t="s">
        <v>182</v>
      </c>
      <c r="O6" s="443" t="s">
        <v>185</v>
      </c>
      <c r="P6" s="443" t="s">
        <v>186</v>
      </c>
      <c r="Q6" s="445" t="s">
        <v>187</v>
      </c>
      <c r="R6" s="443" t="s">
        <v>188</v>
      </c>
      <c r="S6" s="432" t="s">
        <v>189</v>
      </c>
    </row>
    <row r="7" spans="2:19" ht="30" customHeight="1" thickBot="1">
      <c r="C7" s="440"/>
      <c r="D7" s="45" t="s">
        <v>190</v>
      </c>
      <c r="E7" s="45" t="s">
        <v>191</v>
      </c>
      <c r="F7" s="46" t="s">
        <v>192</v>
      </c>
      <c r="G7" s="442"/>
      <c r="H7" s="444"/>
      <c r="I7" s="444"/>
      <c r="J7" s="444"/>
      <c r="K7" s="444"/>
      <c r="L7" s="444"/>
      <c r="M7" s="444"/>
      <c r="N7" s="444"/>
      <c r="O7" s="444"/>
      <c r="P7" s="444"/>
      <c r="Q7" s="444"/>
      <c r="R7" s="444"/>
      <c r="S7" s="433"/>
    </row>
    <row r="8" spans="2:19" ht="30" customHeight="1">
      <c r="C8" s="135" t="s">
        <v>193</v>
      </c>
      <c r="D8" s="136">
        <v>30</v>
      </c>
      <c r="E8" s="136">
        <v>110</v>
      </c>
      <c r="F8" s="137">
        <v>29</v>
      </c>
      <c r="G8" s="138">
        <v>81000</v>
      </c>
      <c r="H8" s="47" t="s">
        <v>180</v>
      </c>
      <c r="I8" s="136">
        <v>0.7</v>
      </c>
      <c r="J8" s="47" t="s">
        <v>182</v>
      </c>
      <c r="K8" s="136">
        <v>0</v>
      </c>
      <c r="L8" s="47" t="s">
        <v>182</v>
      </c>
      <c r="M8" s="136">
        <v>0</v>
      </c>
      <c r="N8" s="47" t="s">
        <v>182</v>
      </c>
      <c r="O8" s="136">
        <v>0</v>
      </c>
      <c r="P8" s="47" t="s">
        <v>194</v>
      </c>
      <c r="Q8" s="147">
        <v>1880</v>
      </c>
      <c r="R8" s="47" t="s">
        <v>188</v>
      </c>
      <c r="S8" s="63">
        <f>+G8*(1+I8+K8+M8+O8)+Q8</f>
        <v>139580</v>
      </c>
    </row>
    <row r="9" spans="2:19" ht="30" customHeight="1">
      <c r="C9" s="139"/>
      <c r="D9" s="140"/>
      <c r="E9" s="140"/>
      <c r="F9" s="141"/>
      <c r="G9" s="142"/>
      <c r="H9" s="43" t="s">
        <v>211</v>
      </c>
      <c r="I9" s="140"/>
      <c r="J9" s="43" t="s">
        <v>247</v>
      </c>
      <c r="K9" s="140"/>
      <c r="L9" s="43" t="s">
        <v>247</v>
      </c>
      <c r="M9" s="140"/>
      <c r="N9" s="43" t="s">
        <v>247</v>
      </c>
      <c r="O9" s="140"/>
      <c r="P9" s="43" t="s">
        <v>194</v>
      </c>
      <c r="Q9" s="148"/>
      <c r="R9" s="43" t="s">
        <v>248</v>
      </c>
      <c r="S9" s="64">
        <f>+G9*(1+I9+K9+M9+O9)+Q9</f>
        <v>0</v>
      </c>
    </row>
    <row r="10" spans="2:19" ht="30" customHeight="1">
      <c r="C10" s="139"/>
      <c r="D10" s="140"/>
      <c r="E10" s="140"/>
      <c r="F10" s="141"/>
      <c r="G10" s="142"/>
      <c r="H10" s="43" t="s">
        <v>180</v>
      </c>
      <c r="I10" s="140"/>
      <c r="J10" s="43" t="s">
        <v>182</v>
      </c>
      <c r="K10" s="140"/>
      <c r="L10" s="43" t="s">
        <v>182</v>
      </c>
      <c r="M10" s="140"/>
      <c r="N10" s="43" t="s">
        <v>182</v>
      </c>
      <c r="O10" s="140"/>
      <c r="P10" s="43" t="s">
        <v>194</v>
      </c>
      <c r="Q10" s="148"/>
      <c r="R10" s="43" t="s">
        <v>188</v>
      </c>
      <c r="S10" s="64"/>
    </row>
    <row r="11" spans="2:19" ht="30" customHeight="1" thickBot="1">
      <c r="C11" s="143"/>
      <c r="D11" s="144"/>
      <c r="E11" s="144"/>
      <c r="F11" s="145"/>
      <c r="G11" s="146"/>
      <c r="H11" s="45"/>
      <c r="I11" s="144"/>
      <c r="J11" s="45"/>
      <c r="K11" s="144"/>
      <c r="L11" s="45"/>
      <c r="M11" s="144"/>
      <c r="N11" s="45"/>
      <c r="O11" s="144"/>
      <c r="P11" s="45"/>
      <c r="Q11" s="149"/>
      <c r="R11" s="45"/>
      <c r="S11" s="65"/>
    </row>
    <row r="13" spans="2:19" ht="30" customHeight="1" thickBot="1">
      <c r="C13" s="40" t="s">
        <v>195</v>
      </c>
      <c r="S13" s="41"/>
    </row>
    <row r="14" spans="2:19" ht="30" customHeight="1" thickBot="1">
      <c r="C14" s="42" t="s">
        <v>167</v>
      </c>
      <c r="D14" s="429" t="s">
        <v>196</v>
      </c>
      <c r="E14" s="429"/>
      <c r="F14" s="429"/>
      <c r="G14" s="429"/>
      <c r="H14" s="430" t="s">
        <v>169</v>
      </c>
      <c r="I14" s="430"/>
      <c r="J14" s="429" t="s">
        <v>197</v>
      </c>
      <c r="K14" s="429"/>
      <c r="L14" s="430" t="s">
        <v>171</v>
      </c>
      <c r="M14" s="430"/>
      <c r="N14" s="429" t="s">
        <v>172</v>
      </c>
      <c r="O14" s="429"/>
      <c r="P14" s="430" t="s">
        <v>173</v>
      </c>
      <c r="Q14" s="430"/>
      <c r="R14" s="429" t="s">
        <v>197</v>
      </c>
      <c r="S14" s="431"/>
    </row>
    <row r="15" spans="2:19" ht="30" customHeight="1">
      <c r="C15" s="434" t="s">
        <v>174</v>
      </c>
      <c r="D15" s="435"/>
      <c r="E15" s="435"/>
      <c r="F15" s="436"/>
      <c r="G15" s="437" t="s">
        <v>175</v>
      </c>
      <c r="H15" s="435"/>
      <c r="I15" s="435"/>
      <c r="J15" s="435"/>
      <c r="K15" s="435"/>
      <c r="L15" s="435"/>
      <c r="M15" s="435"/>
      <c r="N15" s="435"/>
      <c r="O15" s="435"/>
      <c r="P15" s="435"/>
      <c r="Q15" s="435"/>
      <c r="R15" s="435"/>
      <c r="S15" s="438"/>
    </row>
    <row r="16" spans="2:19" ht="30" customHeight="1">
      <c r="C16" s="439" t="s">
        <v>176</v>
      </c>
      <c r="D16" s="43" t="s">
        <v>136</v>
      </c>
      <c r="E16" s="43" t="s">
        <v>177</v>
      </c>
      <c r="F16" s="44" t="s">
        <v>178</v>
      </c>
      <c r="G16" s="441" t="s">
        <v>179</v>
      </c>
      <c r="H16" s="443" t="s">
        <v>180</v>
      </c>
      <c r="I16" s="443" t="s">
        <v>181</v>
      </c>
      <c r="J16" s="443" t="s">
        <v>182</v>
      </c>
      <c r="K16" s="443" t="s">
        <v>183</v>
      </c>
      <c r="L16" s="443" t="s">
        <v>182</v>
      </c>
      <c r="M16" s="443" t="s">
        <v>184</v>
      </c>
      <c r="N16" s="443" t="s">
        <v>182</v>
      </c>
      <c r="O16" s="443" t="s">
        <v>185</v>
      </c>
      <c r="P16" s="443" t="s">
        <v>186</v>
      </c>
      <c r="Q16" s="445" t="s">
        <v>187</v>
      </c>
      <c r="R16" s="443" t="s">
        <v>188</v>
      </c>
      <c r="S16" s="432" t="s">
        <v>189</v>
      </c>
    </row>
    <row r="17" spans="3:19" ht="30" customHeight="1" thickBot="1">
      <c r="C17" s="440"/>
      <c r="D17" s="45" t="s">
        <v>190</v>
      </c>
      <c r="E17" s="45" t="s">
        <v>191</v>
      </c>
      <c r="F17" s="46" t="s">
        <v>192</v>
      </c>
      <c r="G17" s="442"/>
      <c r="H17" s="444"/>
      <c r="I17" s="444"/>
      <c r="J17" s="444"/>
      <c r="K17" s="444"/>
      <c r="L17" s="444"/>
      <c r="M17" s="444"/>
      <c r="N17" s="444"/>
      <c r="O17" s="444"/>
      <c r="P17" s="444"/>
      <c r="Q17" s="444"/>
      <c r="R17" s="444"/>
      <c r="S17" s="433"/>
    </row>
    <row r="18" spans="3:19" ht="30" customHeight="1">
      <c r="C18" s="135" t="s">
        <v>193</v>
      </c>
      <c r="D18" s="136">
        <v>20</v>
      </c>
      <c r="E18" s="136">
        <v>50</v>
      </c>
      <c r="F18" s="137">
        <v>19.972999999999999</v>
      </c>
      <c r="G18" s="150">
        <v>42000</v>
      </c>
      <c r="H18" s="47" t="s">
        <v>180</v>
      </c>
      <c r="I18" s="136">
        <v>0.7</v>
      </c>
      <c r="J18" s="47" t="s">
        <v>182</v>
      </c>
      <c r="K18" s="136"/>
      <c r="L18" s="47" t="s">
        <v>182</v>
      </c>
      <c r="M18" s="136"/>
      <c r="N18" s="47" t="s">
        <v>182</v>
      </c>
      <c r="O18" s="136"/>
      <c r="P18" s="47" t="s">
        <v>194</v>
      </c>
      <c r="Q18" s="152">
        <v>1355</v>
      </c>
      <c r="R18" s="47" t="s">
        <v>188</v>
      </c>
      <c r="S18" s="48">
        <f t="shared" ref="S18:S19" si="0">+G18*(1+I18+K18+M18+O18)+Q18</f>
        <v>72755</v>
      </c>
    </row>
    <row r="19" spans="3:19" ht="30" customHeight="1">
      <c r="C19" s="139" t="s">
        <v>198</v>
      </c>
      <c r="D19" s="140">
        <v>40</v>
      </c>
      <c r="E19" s="140">
        <v>50</v>
      </c>
      <c r="F19" s="141">
        <v>1.3220000000000001</v>
      </c>
      <c r="G19" s="151">
        <v>18500</v>
      </c>
      <c r="H19" s="43" t="s">
        <v>180</v>
      </c>
      <c r="I19" s="140">
        <v>0.6</v>
      </c>
      <c r="J19" s="43" t="s">
        <v>182</v>
      </c>
      <c r="K19" s="140"/>
      <c r="L19" s="43" t="s">
        <v>182</v>
      </c>
      <c r="M19" s="140"/>
      <c r="N19" s="43" t="s">
        <v>182</v>
      </c>
      <c r="O19" s="140"/>
      <c r="P19" s="43" t="s">
        <v>194</v>
      </c>
      <c r="Q19" s="140">
        <v>650</v>
      </c>
      <c r="R19" s="43" t="s">
        <v>188</v>
      </c>
      <c r="S19" s="59">
        <f t="shared" si="0"/>
        <v>30250</v>
      </c>
    </row>
    <row r="20" spans="3:19" ht="30" customHeight="1">
      <c r="C20" s="49"/>
      <c r="D20" s="50"/>
      <c r="E20" s="50"/>
      <c r="F20" s="51"/>
      <c r="G20" s="52"/>
      <c r="H20" s="43" t="s">
        <v>180</v>
      </c>
      <c r="I20" s="50"/>
      <c r="J20" s="43" t="s">
        <v>182</v>
      </c>
      <c r="K20" s="50"/>
      <c r="L20" s="43" t="s">
        <v>182</v>
      </c>
      <c r="M20" s="50"/>
      <c r="N20" s="43" t="s">
        <v>182</v>
      </c>
      <c r="O20" s="50"/>
      <c r="P20" s="43" t="s">
        <v>194</v>
      </c>
      <c r="Q20" s="50"/>
      <c r="R20" s="43" t="s">
        <v>188</v>
      </c>
      <c r="S20" s="53"/>
    </row>
    <row r="21" spans="3:19" ht="30" customHeight="1">
      <c r="C21" s="49"/>
      <c r="D21" s="50"/>
      <c r="E21" s="50"/>
      <c r="F21" s="51"/>
      <c r="G21" s="52"/>
      <c r="H21" s="43"/>
      <c r="I21" s="50"/>
      <c r="J21" s="43"/>
      <c r="K21" s="50"/>
      <c r="L21" s="43"/>
      <c r="M21" s="50"/>
      <c r="N21" s="43"/>
      <c r="O21" s="50"/>
      <c r="P21" s="43"/>
      <c r="Q21" s="50"/>
      <c r="R21" s="43"/>
      <c r="S21" s="59">
        <f>+S18+S19+S20</f>
        <v>103005</v>
      </c>
    </row>
    <row r="22" spans="3:19" ht="30" customHeight="1" thickBot="1">
      <c r="C22" s="54"/>
      <c r="D22" s="55"/>
      <c r="E22" s="55"/>
      <c r="F22" s="56"/>
      <c r="G22" s="57"/>
      <c r="H22" s="45"/>
      <c r="I22" s="55"/>
      <c r="J22" s="45"/>
      <c r="K22" s="55"/>
      <c r="L22" s="45"/>
      <c r="M22" s="55"/>
      <c r="N22" s="45"/>
      <c r="O22" s="55"/>
      <c r="P22" s="45"/>
      <c r="Q22" s="55" t="s">
        <v>199</v>
      </c>
      <c r="R22" s="45"/>
      <c r="S22" s="60">
        <f>+S21*2</f>
        <v>206010</v>
      </c>
    </row>
    <row r="24" spans="3:19" ht="30" customHeight="1" thickBot="1">
      <c r="C24" s="40" t="s">
        <v>200</v>
      </c>
      <c r="S24" s="41"/>
    </row>
    <row r="25" spans="3:19" ht="30" customHeight="1" thickBot="1">
      <c r="C25" s="42" t="s">
        <v>201</v>
      </c>
      <c r="D25" s="429"/>
      <c r="E25" s="429"/>
      <c r="F25" s="429"/>
      <c r="G25" s="429"/>
      <c r="H25" s="430" t="s">
        <v>169</v>
      </c>
      <c r="I25" s="430"/>
      <c r="J25" s="429" t="s">
        <v>202</v>
      </c>
      <c r="K25" s="429"/>
      <c r="L25" s="430" t="s">
        <v>171</v>
      </c>
      <c r="M25" s="430"/>
      <c r="N25" s="429" t="s">
        <v>172</v>
      </c>
      <c r="O25" s="429"/>
      <c r="P25" s="430" t="s">
        <v>173</v>
      </c>
      <c r="Q25" s="430"/>
      <c r="R25" s="429" t="s">
        <v>202</v>
      </c>
      <c r="S25" s="431"/>
    </row>
    <row r="26" spans="3:19" ht="30" customHeight="1">
      <c r="C26" s="434" t="s">
        <v>174</v>
      </c>
      <c r="D26" s="435"/>
      <c r="E26" s="435"/>
      <c r="F26" s="436"/>
      <c r="G26" s="437" t="s">
        <v>175</v>
      </c>
      <c r="H26" s="435"/>
      <c r="I26" s="435"/>
      <c r="J26" s="435"/>
      <c r="K26" s="435"/>
      <c r="L26" s="435"/>
      <c r="M26" s="435"/>
      <c r="N26" s="435"/>
      <c r="O26" s="435"/>
      <c r="P26" s="435"/>
      <c r="Q26" s="435"/>
      <c r="R26" s="435"/>
      <c r="S26" s="438"/>
    </row>
    <row r="27" spans="3:19" ht="30" customHeight="1">
      <c r="C27" s="439" t="s">
        <v>176</v>
      </c>
      <c r="D27" s="43" t="s">
        <v>136</v>
      </c>
      <c r="E27" s="43" t="s">
        <v>177</v>
      </c>
      <c r="F27" s="44" t="s">
        <v>203</v>
      </c>
      <c r="G27" s="448"/>
      <c r="H27" s="449"/>
      <c r="I27" s="443" t="s">
        <v>204</v>
      </c>
      <c r="J27" s="443" t="s">
        <v>205</v>
      </c>
      <c r="K27" s="445" t="s">
        <v>206</v>
      </c>
      <c r="L27" s="443" t="s">
        <v>180</v>
      </c>
      <c r="M27" s="443" t="s">
        <v>184</v>
      </c>
      <c r="N27" s="443" t="s">
        <v>182</v>
      </c>
      <c r="O27" s="443" t="s">
        <v>185</v>
      </c>
      <c r="P27" s="443" t="s">
        <v>186</v>
      </c>
      <c r="Q27" s="445" t="s">
        <v>207</v>
      </c>
      <c r="R27" s="443" t="s">
        <v>188</v>
      </c>
      <c r="S27" s="432" t="s">
        <v>189</v>
      </c>
    </row>
    <row r="28" spans="3:19" ht="30" customHeight="1" thickBot="1">
      <c r="C28" s="440"/>
      <c r="D28" s="45" t="s">
        <v>190</v>
      </c>
      <c r="E28" s="45" t="s">
        <v>191</v>
      </c>
      <c r="F28" s="46" t="s">
        <v>208</v>
      </c>
      <c r="G28" s="450"/>
      <c r="H28" s="451"/>
      <c r="I28" s="444"/>
      <c r="J28" s="444"/>
      <c r="K28" s="444"/>
      <c r="L28" s="444"/>
      <c r="M28" s="444"/>
      <c r="N28" s="444"/>
      <c r="O28" s="444"/>
      <c r="P28" s="444"/>
      <c r="Q28" s="444"/>
      <c r="R28" s="444"/>
      <c r="S28" s="433"/>
    </row>
    <row r="29" spans="3:19" ht="30" customHeight="1">
      <c r="C29" s="135" t="s">
        <v>193</v>
      </c>
      <c r="D29" s="136">
        <v>20</v>
      </c>
      <c r="E29" s="136">
        <v>90</v>
      </c>
      <c r="F29" s="137">
        <v>5</v>
      </c>
      <c r="G29" s="446" t="s">
        <v>209</v>
      </c>
      <c r="H29" s="447"/>
      <c r="I29" s="136">
        <v>95</v>
      </c>
      <c r="J29" s="47" t="s">
        <v>205</v>
      </c>
      <c r="K29" s="152">
        <v>4000</v>
      </c>
      <c r="L29" s="47" t="s">
        <v>180</v>
      </c>
      <c r="M29" s="136">
        <v>0</v>
      </c>
      <c r="N29" s="47" t="s">
        <v>182</v>
      </c>
      <c r="O29" s="136"/>
      <c r="P29" s="47" t="s">
        <v>194</v>
      </c>
      <c r="Q29" s="152">
        <v>0</v>
      </c>
      <c r="R29" s="47" t="s">
        <v>188</v>
      </c>
      <c r="S29" s="48">
        <f>+I29*K29*(1+M29+O29)+Q29</f>
        <v>380000</v>
      </c>
    </row>
    <row r="30" spans="3:19" ht="30" customHeight="1">
      <c r="C30" s="49"/>
      <c r="D30" s="50"/>
      <c r="E30" s="50"/>
      <c r="F30" s="51"/>
      <c r="G30" s="452"/>
      <c r="H30" s="453"/>
      <c r="I30" s="50"/>
      <c r="J30" s="43" t="s">
        <v>210</v>
      </c>
      <c r="K30" s="50"/>
      <c r="L30" s="43" t="s">
        <v>211</v>
      </c>
      <c r="M30" s="50"/>
      <c r="N30" s="43" t="s">
        <v>182</v>
      </c>
      <c r="O30" s="50"/>
      <c r="P30" s="43" t="s">
        <v>194</v>
      </c>
      <c r="Q30" s="50"/>
      <c r="R30" s="43" t="s">
        <v>188</v>
      </c>
      <c r="S30" s="53"/>
    </row>
    <row r="31" spans="3:19" ht="30" customHeight="1">
      <c r="C31" s="49"/>
      <c r="D31" s="50"/>
      <c r="E31" s="50"/>
      <c r="F31" s="51"/>
      <c r="G31" s="452"/>
      <c r="H31" s="453"/>
      <c r="I31" s="50"/>
      <c r="J31" s="43" t="s">
        <v>210</v>
      </c>
      <c r="K31" s="50"/>
      <c r="L31" s="43" t="s">
        <v>211</v>
      </c>
      <c r="M31" s="50"/>
      <c r="N31" s="43" t="s">
        <v>182</v>
      </c>
      <c r="O31" s="50"/>
      <c r="P31" s="43" t="s">
        <v>194</v>
      </c>
      <c r="Q31" s="50"/>
      <c r="R31" s="43" t="s">
        <v>188</v>
      </c>
      <c r="S31" s="53"/>
    </row>
    <row r="32" spans="3:19" ht="30" customHeight="1" thickBot="1">
      <c r="C32" s="54"/>
      <c r="D32" s="55"/>
      <c r="E32" s="55"/>
      <c r="F32" s="56"/>
      <c r="G32" s="454"/>
      <c r="H32" s="455"/>
      <c r="I32" s="55"/>
      <c r="J32" s="45"/>
      <c r="K32" s="55"/>
      <c r="L32" s="45"/>
      <c r="M32" s="55"/>
      <c r="N32" s="45"/>
      <c r="O32" s="55"/>
      <c r="P32" s="45"/>
      <c r="Q32" s="55"/>
      <c r="R32" s="45"/>
      <c r="S32" s="58"/>
    </row>
    <row r="33" ht="15" customHeight="1"/>
  </sheetData>
  <mergeCells count="72">
    <mergeCell ref="G30:H30"/>
    <mergeCell ref="G31:H31"/>
    <mergeCell ref="G32:H32"/>
    <mergeCell ref="O27:O28"/>
    <mergeCell ref="P27:P28"/>
    <mergeCell ref="Q27:Q28"/>
    <mergeCell ref="R27:R28"/>
    <mergeCell ref="S27:S28"/>
    <mergeCell ref="G29:H29"/>
    <mergeCell ref="C26:F26"/>
    <mergeCell ref="G26:S26"/>
    <mergeCell ref="C27:C28"/>
    <mergeCell ref="G27:H28"/>
    <mergeCell ref="I27:I28"/>
    <mergeCell ref="J27:J28"/>
    <mergeCell ref="K27:K28"/>
    <mergeCell ref="L27:L28"/>
    <mergeCell ref="M27:M28"/>
    <mergeCell ref="N27:N28"/>
    <mergeCell ref="S16:S17"/>
    <mergeCell ref="D25:G25"/>
    <mergeCell ref="H25:I25"/>
    <mergeCell ref="J25:K25"/>
    <mergeCell ref="L25:M25"/>
    <mergeCell ref="N25:O25"/>
    <mergeCell ref="P25:Q25"/>
    <mergeCell ref="R25:S25"/>
    <mergeCell ref="M16:M17"/>
    <mergeCell ref="N16:N17"/>
    <mergeCell ref="O16:O17"/>
    <mergeCell ref="P16:P17"/>
    <mergeCell ref="Q16:Q17"/>
    <mergeCell ref="R16:R17"/>
    <mergeCell ref="K16:K17"/>
    <mergeCell ref="L16:L17"/>
    <mergeCell ref="C16:C17"/>
    <mergeCell ref="G16:G17"/>
    <mergeCell ref="H16:H17"/>
    <mergeCell ref="I16:I17"/>
    <mergeCell ref="J16:J17"/>
    <mergeCell ref="Q6:Q7"/>
    <mergeCell ref="R6:R7"/>
    <mergeCell ref="R14:S14"/>
    <mergeCell ref="C15:F15"/>
    <mergeCell ref="G15:S15"/>
    <mergeCell ref="N14:O14"/>
    <mergeCell ref="P14:Q14"/>
    <mergeCell ref="D14:G14"/>
    <mergeCell ref="H14:I14"/>
    <mergeCell ref="J14:K14"/>
    <mergeCell ref="L14:M14"/>
    <mergeCell ref="P4:Q4"/>
    <mergeCell ref="R4:S4"/>
    <mergeCell ref="S6:S7"/>
    <mergeCell ref="C5:F5"/>
    <mergeCell ref="G5:S5"/>
    <mergeCell ref="C6:C7"/>
    <mergeCell ref="G6:G7"/>
    <mergeCell ref="H6:H7"/>
    <mergeCell ref="I6:I7"/>
    <mergeCell ref="J6:J7"/>
    <mergeCell ref="K6:K7"/>
    <mergeCell ref="L6:L7"/>
    <mergeCell ref="M6:M7"/>
    <mergeCell ref="N6:N7"/>
    <mergeCell ref="O6:O7"/>
    <mergeCell ref="P6:P7"/>
    <mergeCell ref="D4:G4"/>
    <mergeCell ref="H4:I4"/>
    <mergeCell ref="J4:K4"/>
    <mergeCell ref="L4:M4"/>
    <mergeCell ref="N4:O4"/>
  </mergeCells>
  <phoneticPr fontId="6"/>
  <pageMargins left="0.70866141732283472" right="0.70866141732283472" top="0.74803149606299213" bottom="0.74803149606299213" header="0.31496062992125984" footer="0.31496062992125984"/>
  <pageSetup paperSize="9" scale="67" fitToHeight="0" orientation="landscape" r:id="rId1"/>
  <rowBreaks count="1" manualBreakCount="1">
    <brk id="23" min="1" max="1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C75B4-E1B4-4E4F-9D3B-50DDACB0525D}">
  <sheetPr>
    <tabColor rgb="FF0000FF"/>
  </sheetPr>
  <dimension ref="B3:AA31"/>
  <sheetViews>
    <sheetView view="pageBreakPreview" zoomScale="70" zoomScaleNormal="100" zoomScaleSheetLayoutView="70" workbookViewId="0">
      <selection activeCell="C30" sqref="C30:E30"/>
    </sheetView>
  </sheetViews>
  <sheetFormatPr defaultColWidth="3.125" defaultRowHeight="18.75" customHeight="1"/>
  <cols>
    <col min="1" max="1" width="3.5" style="4" customWidth="1"/>
    <col min="2" max="16384" width="3.125" style="4"/>
  </cols>
  <sheetData>
    <row r="3" spans="2:27" ht="18.75" customHeight="1">
      <c r="B3" s="99" t="s">
        <v>235</v>
      </c>
      <c r="C3" s="98"/>
      <c r="D3" s="98"/>
      <c r="E3" s="98"/>
      <c r="F3" s="98"/>
      <c r="G3" s="98"/>
      <c r="H3" s="98"/>
      <c r="I3" s="98"/>
      <c r="J3" s="98"/>
      <c r="K3" s="98"/>
      <c r="L3" s="98"/>
      <c r="M3" s="98"/>
      <c r="N3" s="98"/>
      <c r="O3" s="98"/>
      <c r="P3" s="98"/>
      <c r="Q3" s="98"/>
      <c r="R3" s="98"/>
      <c r="S3" s="98"/>
      <c r="T3" s="98"/>
      <c r="U3" s="98"/>
      <c r="V3" s="98"/>
      <c r="W3" s="98"/>
      <c r="X3" s="98"/>
      <c r="Y3" s="98"/>
      <c r="Z3" s="98"/>
      <c r="AA3" s="98"/>
    </row>
    <row r="4" spans="2:27" ht="18.75" customHeight="1">
      <c r="B4" s="102"/>
      <c r="C4" s="98"/>
      <c r="D4" s="98"/>
      <c r="E4" s="98"/>
      <c r="F4" s="98"/>
      <c r="G4" s="98"/>
      <c r="H4" s="98"/>
      <c r="I4" s="98"/>
      <c r="J4" s="98"/>
      <c r="K4" s="98"/>
      <c r="L4" s="98"/>
      <c r="M4" s="98"/>
      <c r="N4" s="98"/>
      <c r="O4" s="98"/>
      <c r="P4" s="98"/>
      <c r="Q4" s="98"/>
      <c r="R4" s="98"/>
      <c r="S4" s="98"/>
      <c r="T4" s="98"/>
      <c r="U4" s="98"/>
      <c r="V4" s="98"/>
      <c r="W4" s="98"/>
      <c r="X4" s="98"/>
      <c r="Y4" s="98"/>
      <c r="Z4" s="98"/>
      <c r="AA4" s="98"/>
    </row>
    <row r="5" spans="2:27" ht="18.75" customHeight="1">
      <c r="B5" s="104" t="s">
        <v>244</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row>
    <row r="6" spans="2:27" ht="18.75" customHeight="1">
      <c r="B6" s="106"/>
      <c r="C6" s="98"/>
      <c r="D6" s="98"/>
      <c r="E6" s="98"/>
      <c r="F6" s="98"/>
      <c r="G6" s="98"/>
      <c r="H6" s="98"/>
      <c r="I6" s="98"/>
      <c r="J6" s="98"/>
      <c r="K6" s="98"/>
      <c r="L6" s="98"/>
      <c r="M6" s="98"/>
      <c r="N6" s="98"/>
      <c r="O6" s="98"/>
      <c r="P6" s="98"/>
      <c r="Q6" s="98"/>
      <c r="R6" s="98"/>
      <c r="S6" s="98"/>
      <c r="T6" s="98"/>
      <c r="U6" s="98"/>
      <c r="V6" s="98"/>
      <c r="W6" s="98"/>
      <c r="X6" s="98"/>
      <c r="Y6" s="98"/>
      <c r="Z6" s="98"/>
      <c r="AA6" s="98"/>
    </row>
    <row r="7" spans="2:27" ht="18.75" customHeight="1">
      <c r="B7" s="98"/>
      <c r="C7" s="98"/>
      <c r="D7" s="98"/>
      <c r="E7" s="98"/>
      <c r="F7" s="98"/>
      <c r="G7" s="98"/>
      <c r="H7" s="98"/>
      <c r="I7" s="98"/>
      <c r="J7" s="98"/>
      <c r="K7" s="98"/>
      <c r="L7" s="98"/>
      <c r="M7" s="98"/>
      <c r="N7" s="98"/>
      <c r="O7" s="98"/>
      <c r="P7" s="98"/>
      <c r="Q7" s="98"/>
      <c r="R7" s="98"/>
      <c r="S7" s="406" t="str">
        <f>入力!H23</f>
        <v>元号○年○月○日</v>
      </c>
      <c r="T7" s="406"/>
      <c r="U7" s="406"/>
      <c r="V7" s="406"/>
      <c r="W7" s="406"/>
      <c r="X7" s="406"/>
      <c r="Y7" s="406"/>
      <c r="Z7" s="406"/>
      <c r="AA7" s="98"/>
    </row>
    <row r="8" spans="2:27" ht="18.75" customHeight="1">
      <c r="B8" s="106"/>
      <c r="C8" s="98"/>
      <c r="D8" s="98"/>
      <c r="E8" s="98"/>
      <c r="F8" s="98"/>
      <c r="G8" s="98"/>
      <c r="H8" s="98"/>
      <c r="I8" s="98"/>
      <c r="J8" s="98"/>
      <c r="K8" s="98"/>
      <c r="L8" s="98"/>
      <c r="M8" s="98"/>
      <c r="N8" s="98"/>
      <c r="O8" s="98"/>
      <c r="P8" s="98"/>
      <c r="Q8" s="98"/>
      <c r="R8" s="98"/>
      <c r="S8" s="98"/>
      <c r="T8" s="98"/>
      <c r="U8" s="98"/>
      <c r="V8" s="98"/>
      <c r="W8" s="98"/>
      <c r="X8" s="98"/>
      <c r="Y8" s="98"/>
      <c r="Z8" s="98"/>
      <c r="AA8" s="98"/>
    </row>
    <row r="9" spans="2:27" ht="18.75" customHeight="1">
      <c r="B9" s="106"/>
      <c r="C9" s="98"/>
      <c r="D9" s="98"/>
      <c r="E9" s="98"/>
      <c r="F9" s="98"/>
      <c r="G9" s="98"/>
      <c r="H9" s="98"/>
      <c r="I9" s="98"/>
      <c r="J9" s="98"/>
      <c r="K9" s="98"/>
      <c r="L9" s="98"/>
      <c r="M9" s="98"/>
      <c r="N9" s="98"/>
      <c r="O9" s="98"/>
      <c r="P9" s="98"/>
      <c r="Q9" s="98"/>
      <c r="R9" s="98"/>
      <c r="S9" s="98"/>
      <c r="T9" s="98"/>
      <c r="U9" s="98"/>
      <c r="V9" s="98"/>
      <c r="W9" s="98"/>
      <c r="X9" s="98"/>
      <c r="Y9" s="98"/>
      <c r="Z9" s="98"/>
      <c r="AA9" s="98"/>
    </row>
    <row r="10" spans="2:27" ht="18.75" customHeight="1">
      <c r="B10" s="98"/>
      <c r="C10" s="100" t="str">
        <f>+入力!H11</f>
        <v>株式会社○○</v>
      </c>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2:27" ht="18.75" customHeight="1">
      <c r="B11" s="98"/>
      <c r="C11" s="101" t="str">
        <f>+入力!H12&amp;"　様"</f>
        <v>代表取締役　○○　○○　様</v>
      </c>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2:27" ht="18.75" customHeight="1">
      <c r="B12" s="100"/>
      <c r="C12" s="100"/>
      <c r="D12" s="98"/>
      <c r="E12" s="98"/>
      <c r="F12" s="98"/>
      <c r="G12" s="98"/>
      <c r="H12" s="98"/>
      <c r="I12" s="98"/>
      <c r="J12" s="98"/>
      <c r="K12" s="98"/>
      <c r="L12" s="98"/>
      <c r="M12" s="98"/>
      <c r="N12" s="98"/>
      <c r="O12" s="98"/>
      <c r="P12" s="98"/>
      <c r="Q12" s="98"/>
      <c r="R12" s="98"/>
      <c r="S12" s="98"/>
      <c r="T12" s="98"/>
      <c r="U12" s="98"/>
      <c r="V12" s="98"/>
      <c r="W12" s="98"/>
      <c r="X12" s="98"/>
      <c r="Y12" s="98"/>
      <c r="Z12" s="98"/>
      <c r="AA12" s="98"/>
    </row>
    <row r="13" spans="2:27" ht="18.75" customHeight="1">
      <c r="B13" s="100"/>
      <c r="C13" s="100"/>
      <c r="D13" s="98"/>
      <c r="E13" s="98"/>
      <c r="F13" s="98"/>
      <c r="G13" s="98"/>
      <c r="H13" s="98"/>
      <c r="I13" s="98"/>
      <c r="J13" s="98"/>
      <c r="K13" s="98"/>
      <c r="L13" s="98"/>
      <c r="M13" s="98"/>
      <c r="N13" s="98"/>
      <c r="O13" s="98"/>
      <c r="P13" s="98"/>
      <c r="Q13" s="98"/>
      <c r="R13" s="98"/>
      <c r="S13" s="98"/>
      <c r="T13" s="98"/>
      <c r="U13" s="98"/>
      <c r="V13" s="98"/>
      <c r="W13" s="98"/>
      <c r="X13" s="98"/>
      <c r="Y13" s="98"/>
      <c r="Z13" s="98"/>
      <c r="AA13" s="98"/>
    </row>
    <row r="14" spans="2:27" ht="18.75" customHeight="1">
      <c r="B14" s="98"/>
      <c r="C14" s="100"/>
      <c r="D14" s="98"/>
      <c r="E14" s="98"/>
      <c r="F14" s="98"/>
      <c r="G14" s="98"/>
      <c r="H14" s="98"/>
      <c r="I14" s="98"/>
      <c r="J14" s="98"/>
      <c r="K14" s="98"/>
      <c r="L14" s="98"/>
      <c r="M14" s="98"/>
      <c r="N14" s="98"/>
      <c r="O14" s="98"/>
      <c r="P14" s="98"/>
      <c r="Q14" s="98"/>
      <c r="R14" s="98"/>
      <c r="S14" s="98"/>
      <c r="T14" s="98"/>
      <c r="U14" s="98"/>
      <c r="V14" s="98"/>
      <c r="W14" s="98"/>
      <c r="X14" s="103" t="str">
        <f>+入力!H9</f>
        <v>光市長　○　○　　　○</v>
      </c>
      <c r="Z14" s="98"/>
      <c r="AA14" s="98"/>
    </row>
    <row r="15" spans="2:27" ht="18.75" customHeight="1">
      <c r="B15" s="100"/>
      <c r="C15" s="100"/>
      <c r="D15" s="98"/>
      <c r="E15" s="98"/>
      <c r="F15" s="98"/>
      <c r="G15" s="98"/>
      <c r="H15" s="98"/>
      <c r="I15" s="98"/>
      <c r="J15" s="98"/>
      <c r="K15" s="98"/>
      <c r="L15" s="98"/>
      <c r="M15" s="98"/>
      <c r="N15" s="98"/>
      <c r="O15" s="98"/>
      <c r="P15" s="98"/>
      <c r="Q15" s="98"/>
      <c r="R15" s="98"/>
      <c r="S15" s="98"/>
      <c r="T15" s="98"/>
      <c r="U15" s="98"/>
      <c r="V15" s="98"/>
      <c r="W15" s="98"/>
      <c r="X15" s="98"/>
      <c r="Y15" s="98"/>
      <c r="Z15" s="98"/>
      <c r="AA15" s="98"/>
    </row>
    <row r="16" spans="2:27" ht="18.75" customHeight="1">
      <c r="B16" s="100"/>
      <c r="C16" s="100"/>
      <c r="D16" s="98"/>
      <c r="E16" s="98"/>
      <c r="F16" s="98"/>
      <c r="G16" s="98"/>
      <c r="H16" s="98"/>
      <c r="I16" s="98"/>
      <c r="J16" s="98"/>
      <c r="K16" s="98"/>
      <c r="L16" s="98"/>
      <c r="M16" s="98"/>
      <c r="N16" s="98"/>
      <c r="O16" s="98"/>
      <c r="P16" s="98"/>
      <c r="Q16" s="98"/>
      <c r="R16" s="98"/>
      <c r="S16" s="98"/>
      <c r="T16" s="98"/>
      <c r="U16" s="98"/>
      <c r="V16" s="98"/>
      <c r="W16" s="98"/>
      <c r="X16" s="98"/>
      <c r="Y16" s="98"/>
      <c r="Z16" s="98"/>
      <c r="AA16" s="98"/>
    </row>
    <row r="17" spans="2:27" ht="18.75" customHeight="1">
      <c r="B17" s="98"/>
      <c r="C17" s="458" t="s">
        <v>298</v>
      </c>
      <c r="D17" s="458"/>
      <c r="E17" s="458"/>
      <c r="F17" s="458"/>
      <c r="G17" s="458"/>
      <c r="H17" s="458"/>
      <c r="I17" s="100" t="str">
        <f>+入力!H3</f>
        <v>○○○○○○○○○○工事</v>
      </c>
      <c r="J17" s="98" t="str">
        <f>+入力!H3</f>
        <v>○○○○○○○○○○工事</v>
      </c>
      <c r="K17" s="98"/>
      <c r="L17" s="98"/>
      <c r="M17" s="98"/>
      <c r="N17" s="98"/>
      <c r="O17" s="98"/>
      <c r="P17" s="98"/>
      <c r="Q17" s="98"/>
      <c r="R17" s="98"/>
      <c r="S17" s="98"/>
      <c r="T17" s="98"/>
      <c r="U17" s="98"/>
      <c r="V17" s="98"/>
      <c r="W17" s="98"/>
      <c r="X17" s="98"/>
      <c r="Y17" s="98"/>
      <c r="Z17" s="98"/>
      <c r="AA17" s="98"/>
    </row>
    <row r="18" spans="2:27" ht="18.75" customHeight="1">
      <c r="B18" s="98"/>
      <c r="C18" s="458" t="s">
        <v>299</v>
      </c>
      <c r="D18" s="458"/>
      <c r="E18" s="458"/>
      <c r="F18" s="458"/>
      <c r="G18" s="458"/>
      <c r="H18" s="458"/>
      <c r="I18" s="98" t="str">
        <f>入力!H7&amp;"から"&amp;入力!H8&amp;"まで"</f>
        <v>元号○年○月○日から元号○年○月○日まで</v>
      </c>
      <c r="K18" s="98"/>
      <c r="L18" s="98"/>
      <c r="M18" s="98"/>
      <c r="N18" s="98"/>
      <c r="O18" s="98"/>
      <c r="P18" s="98"/>
      <c r="Q18" s="98"/>
      <c r="R18" s="98"/>
      <c r="S18" s="98"/>
      <c r="T18" s="98"/>
      <c r="U18" s="98"/>
      <c r="V18" s="98"/>
      <c r="W18" s="98"/>
      <c r="X18" s="98"/>
      <c r="Y18" s="98"/>
      <c r="Z18" s="98"/>
      <c r="AA18" s="98"/>
    </row>
    <row r="19" spans="2:27" ht="18.75" customHeight="1">
      <c r="B19" s="100"/>
      <c r="C19" s="100"/>
      <c r="D19" s="98"/>
      <c r="E19" s="98"/>
      <c r="F19" s="98"/>
      <c r="G19" s="98"/>
      <c r="H19" s="98"/>
      <c r="I19" s="98"/>
      <c r="J19" s="98"/>
      <c r="K19" s="98"/>
      <c r="L19" s="98"/>
      <c r="M19" s="98"/>
      <c r="N19" s="98"/>
      <c r="O19" s="98"/>
      <c r="P19" s="98"/>
      <c r="Q19" s="98"/>
      <c r="R19" s="98"/>
      <c r="S19" s="98"/>
      <c r="T19" s="98"/>
      <c r="U19" s="98"/>
      <c r="V19" s="98"/>
      <c r="W19" s="98"/>
      <c r="X19" s="98"/>
      <c r="Y19" s="98"/>
      <c r="Z19" s="98"/>
      <c r="AA19" s="98"/>
    </row>
    <row r="20" spans="2:27" ht="18.75" customHeight="1">
      <c r="B20" s="98"/>
      <c r="C20" s="389" t="str">
        <f>"　"&amp;入力!H15&amp;"付けで請求のあった工事請負契約書第２５条第５項の適用に基づく請負代金額の変更請求について別添のとおりの品目、規格、数量としたので協議します。"</f>
        <v>　元号○年○月○日付けで請求のあった工事請負契約書第２５条第５項の適用に基づく請負代金額の変更請求について別添のとおりの品目、規格、数量としたので協議します。</v>
      </c>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98"/>
    </row>
    <row r="21" spans="2:27" ht="18.75" customHeight="1">
      <c r="B21" s="98"/>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98"/>
    </row>
    <row r="22" spans="2:27" ht="18.75" customHeight="1">
      <c r="B22" s="98"/>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98"/>
    </row>
    <row r="23" spans="2:27" ht="18.75" customHeight="1">
      <c r="B23" s="98"/>
      <c r="C23" s="456" t="str">
        <f>+入力!H24</f>
        <v>また、本協議書の通知日をもって協議開始の日とします。</v>
      </c>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98"/>
    </row>
    <row r="24" spans="2:27" ht="18.75" customHeight="1">
      <c r="B24" s="98"/>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98"/>
    </row>
    <row r="31" spans="2:27" ht="18.75" customHeight="1">
      <c r="G31" s="5"/>
    </row>
  </sheetData>
  <mergeCells count="5">
    <mergeCell ref="C20:Z22"/>
    <mergeCell ref="C23:Z24"/>
    <mergeCell ref="S7:Z7"/>
    <mergeCell ref="C17:H17"/>
    <mergeCell ref="C18:H18"/>
  </mergeCells>
  <phoneticPr fontId="6"/>
  <printOptions horizontalCentered="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入力</vt:lpstr>
      <vt:lpstr>様式１</vt:lpstr>
      <vt:lpstr>様式1-1</vt:lpstr>
      <vt:lpstr>様式２</vt:lpstr>
      <vt:lpstr>様式３</vt:lpstr>
      <vt:lpstr>様式3-1</vt:lpstr>
      <vt:lpstr>様式3-2</vt:lpstr>
      <vt:lpstr>様式3-3</vt:lpstr>
      <vt:lpstr>様式４</vt:lpstr>
      <vt:lpstr>様式５</vt:lpstr>
      <vt:lpstr>様式５-１</vt:lpstr>
      <vt:lpstr>様式６</vt:lpstr>
      <vt:lpstr>様式７</vt:lpstr>
      <vt:lpstr>様式7-1</vt:lpstr>
      <vt:lpstr>様式１!Print_Area</vt:lpstr>
      <vt:lpstr>'様式1-1'!Print_Area</vt:lpstr>
      <vt:lpstr>様式２!Print_Area</vt:lpstr>
      <vt:lpstr>様式３!Print_Area</vt:lpstr>
      <vt:lpstr>'様式3-1'!Print_Area</vt:lpstr>
      <vt:lpstr>'様式3-2'!Print_Area</vt:lpstr>
      <vt:lpstr>'様式3-3'!Print_Area</vt:lpstr>
      <vt:lpstr>様式４!Print_Area</vt:lpstr>
      <vt:lpstr>様式５!Print_Area</vt:lpstr>
      <vt:lpstr>'様式５-１'!Print_Area</vt:lpstr>
      <vt:lpstr>様式６!Print_Area</vt:lpstr>
      <vt:lpstr>様式７!Print_Area</vt:lpstr>
      <vt:lpstr>'様式7-1'!Print_Area</vt:lpstr>
      <vt:lpstr>'様式1-1'!Print_Titles</vt:lpstr>
      <vt:lpstr>様式３!Print_Titles</vt:lpstr>
      <vt:lpstr>'様式3-3'!Print_Titles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康平</dc:creator>
  <cp:lastModifiedBy>山本　康平</cp:lastModifiedBy>
  <cp:lastPrinted>2022-09-20T05:07:28Z</cp:lastPrinted>
  <dcterms:created xsi:type="dcterms:W3CDTF">2022-08-30T11:17:11Z</dcterms:created>
  <dcterms:modified xsi:type="dcterms:W3CDTF">2022-09-20T07:50:34Z</dcterms:modified>
</cp:coreProperties>
</file>